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comments2.xml" ContentType="application/vnd.openxmlformats-officedocument.spreadsheetml.comments+xml"/>
  <Override PartName="/docProps/custom.xml" ContentType="application/vnd.openxmlformats-officedocument.custom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0" yWindow="60" windowWidth="7500" windowHeight="4245" tabRatio="771"/>
  </bookViews>
  <sheets>
    <sheet name="Мои данные" sheetId="8" r:id="rId1"/>
    <sheet name="Ведомость ресурсов" sheetId="16" r:id="rId2"/>
  </sheets>
  <definedNames>
    <definedName name="_xlnm.Print_Titles" localSheetId="1">'Ведомость ресурсов'!$23:$23</definedName>
    <definedName name="_xlnm.Print_Titles" localSheetId="0">'Мои данные'!$29:$29</definedName>
  </definedNames>
  <calcPr calcId="124519"/>
</workbook>
</file>

<file path=xl/calcChain.xml><?xml version="1.0" encoding="utf-8"?>
<calcChain xmlns="http://schemas.openxmlformats.org/spreadsheetml/2006/main">
  <c r="M26" i="16"/>
  <c r="M27"/>
  <c r="M28"/>
  <c r="M29"/>
  <c r="M30"/>
  <c r="M31"/>
  <c r="M32"/>
  <c r="M33"/>
  <c r="M35"/>
  <c r="M36"/>
  <c r="M37"/>
  <c r="M38"/>
  <c r="M39"/>
  <c r="M40"/>
  <c r="M41"/>
  <c r="M42"/>
  <c r="M43"/>
  <c r="M45"/>
  <c r="M46"/>
  <c r="M47"/>
  <c r="M48"/>
  <c r="M49"/>
  <c r="M50"/>
  <c r="M51"/>
  <c r="M52"/>
  <c r="M53"/>
  <c r="M54"/>
  <c r="M55"/>
  <c r="M56"/>
  <c r="M57"/>
  <c r="M58"/>
  <c r="M59"/>
  <c r="M60"/>
  <c r="M61"/>
  <c r="M62"/>
  <c r="M63"/>
  <c r="M64"/>
  <c r="M65"/>
  <c r="M66"/>
  <c r="M67"/>
  <c r="M68"/>
  <c r="M71"/>
  <c r="J15"/>
  <c r="G15"/>
  <c r="J13"/>
  <c r="G13"/>
  <c r="J12"/>
  <c r="G12"/>
  <c r="J11"/>
  <c r="G11"/>
  <c r="J21" i="8"/>
  <c r="G21"/>
  <c r="J19"/>
  <c r="G19"/>
  <c r="J18"/>
  <c r="G18"/>
  <c r="G17"/>
  <c r="J114"/>
  <c r="G114"/>
  <c r="J113"/>
  <c r="G113"/>
  <c r="J14" i="16"/>
  <c r="G14"/>
  <c r="J20" i="8"/>
  <c r="G20"/>
  <c r="M73" i="16"/>
  <c r="M77"/>
  <c r="M85"/>
  <c r="M83"/>
  <c r="M78"/>
  <c r="M90"/>
  <c r="M74"/>
  <c r="M79"/>
  <c r="M88"/>
  <c r="M84"/>
  <c r="M89"/>
  <c r="M87"/>
  <c r="M72"/>
  <c r="M82"/>
  <c r="M75"/>
  <c r="M76"/>
  <c r="M80"/>
  <c r="M86"/>
  <c r="M81"/>
</calcChain>
</file>

<file path=xl/comments1.xml><?xml version="1.0" encoding="utf-8"?>
<comments xmlns="http://schemas.openxmlformats.org/spreadsheetml/2006/main">
  <authors>
    <author>Пользователь</author>
    <author>Соседко А.Н.</author>
    <author>&lt;&gt;</author>
    <author>YuKazaeva</author>
    <author>Сергей</author>
    <author>Alex</author>
    <author>onikitina</author>
    <author>Alex Sosedko</author>
  </authors>
  <commentList>
    <comment ref="A3" authorId="0">
      <text>
        <r>
          <rPr>
            <b/>
            <sz val="8"/>
            <color indexed="81"/>
            <rFont val="Tahoma"/>
            <family val="2"/>
            <charset val="204"/>
          </rPr>
          <t xml:space="preserve"> &lt;подпись 200 атрибут 950 текст&gt;  &lt;подпись 200 значение&gt;</t>
        </r>
      </text>
    </comment>
    <comment ref="H3" authorId="1">
      <text>
        <r>
          <rPr>
            <b/>
            <sz val="8"/>
            <color indexed="81"/>
            <rFont val="Tahoma"/>
            <family val="2"/>
            <charset val="204"/>
          </rPr>
          <t xml:space="preserve"> &lt;подпись 210 атрибут 950 текст&gt;  &lt;подпись 210 значение&gt;</t>
        </r>
      </text>
    </comment>
    <comment ref="A4" authorId="0">
      <text>
        <r>
          <rPr>
            <b/>
            <sz val="8"/>
            <color indexed="81"/>
            <rFont val="Tahoma"/>
            <family val="2"/>
            <charset val="204"/>
          </rPr>
          <t xml:space="preserve"> _________________ /&lt;подпись 200 атрибут 950 значение&gt;/</t>
        </r>
      </text>
    </comment>
    <comment ref="H4" authorId="1">
      <text>
        <r>
          <rPr>
            <b/>
            <sz val="8"/>
            <color indexed="81"/>
            <rFont val="Tahoma"/>
            <family val="2"/>
            <charset val="204"/>
          </rPr>
          <t xml:space="preserve"> _________________ /&lt;подпись 210 атрибут 950 значение&gt;/</t>
        </r>
      </text>
    </comment>
    <comment ref="A8" authorId="2">
      <text>
        <r>
          <rPr>
            <b/>
            <sz val="8"/>
            <color indexed="81"/>
            <rFont val="Tahoma"/>
            <family val="2"/>
            <charset val="204"/>
          </rPr>
          <t xml:space="preserve"> &lt;Наименование стройки&gt;</t>
        </r>
      </text>
    </comment>
    <comment ref="A10" authorId="3">
      <text>
        <r>
          <rPr>
            <b/>
            <sz val="8"/>
            <color indexed="81"/>
            <rFont val="Tahoma"/>
            <family val="2"/>
            <charset val="204"/>
          </rPr>
          <t xml:space="preserve"> &lt;Наименование объекта&gt;</t>
        </r>
      </text>
    </comment>
    <comment ref="A11" authorId="4">
      <text>
        <r>
          <rPr>
            <sz val="8"/>
            <color indexed="81"/>
            <rFont val="Tahoma"/>
            <family val="2"/>
            <charset val="204"/>
          </rPr>
          <t xml:space="preserve"> &lt;Индекс/ЛН локальной сметы&gt;</t>
        </r>
      </text>
    </comment>
    <comment ref="A13" authorId="4">
      <text>
        <r>
          <rPr>
            <sz val="8"/>
            <color indexed="81"/>
            <rFont val="Tahoma"/>
            <family val="2"/>
            <charset val="204"/>
          </rPr>
          <t xml:space="preserve"> на &lt;Наименование локальной сметы&gt;</t>
        </r>
      </text>
    </comment>
    <comment ref="A14" authorId="4">
      <text>
        <r>
          <rPr>
            <sz val="8"/>
            <color indexed="81"/>
            <rFont val="Tahoma"/>
            <family val="2"/>
            <charset val="204"/>
          </rPr>
          <t xml:space="preserve"> &lt;Основание&gt;</t>
        </r>
      </text>
    </comment>
    <comment ref="G17" authorId="5">
      <text>
        <r>
          <rPr>
            <b/>
            <sz val="8"/>
            <color indexed="81"/>
            <rFont val="Tahoma"/>
            <family val="2"/>
            <charset val="204"/>
          </rPr>
          <t xml:space="preserve"> =&lt;Итого по расчету&gt;/1000</t>
        </r>
      </text>
    </comment>
    <comment ref="J17" authorId="5">
      <text>
        <r>
          <rPr>
            <b/>
            <sz val="8"/>
            <color indexed="81"/>
            <rFont val="Tahoma"/>
            <family val="2"/>
            <charset val="204"/>
          </rPr>
          <t xml:space="preserve"> =&lt;Итого по расчету&gt;/1000</t>
        </r>
      </text>
    </comment>
    <comment ref="G18" authorId="5">
      <text>
        <r>
          <rPr>
            <b/>
            <sz val="8"/>
            <color indexed="81"/>
            <rFont val="Tahoma"/>
            <family val="2"/>
            <charset val="204"/>
          </rPr>
          <t xml:space="preserve"> =&lt;Итого Оборудование&gt;/1000</t>
        </r>
      </text>
    </comment>
    <comment ref="J18" authorId="5">
      <text>
        <r>
          <rPr>
            <b/>
            <sz val="8"/>
            <color indexed="81"/>
            <rFont val="Tahoma"/>
            <family val="2"/>
            <charset val="204"/>
          </rPr>
          <t xml:space="preserve"> =&lt;Итого Оборудование&gt;/1000</t>
        </r>
      </text>
    </comment>
    <comment ref="G19" authorId="5">
      <text>
        <r>
          <rPr>
            <b/>
            <sz val="8"/>
            <color indexed="81"/>
            <rFont val="Tahoma"/>
            <family val="2"/>
            <charset val="204"/>
          </rPr>
          <t xml:space="preserve"> =&lt;Итого Монтажные работы &gt;/1000</t>
        </r>
      </text>
    </comment>
    <comment ref="J19" authorId="5">
      <text>
        <r>
          <rPr>
            <b/>
            <sz val="8"/>
            <color indexed="81"/>
            <rFont val="Tahoma"/>
            <family val="2"/>
            <charset val="204"/>
          </rPr>
          <t xml:space="preserve"> =&lt;Итого Монтажные работы &gt;/1000</t>
        </r>
      </text>
    </comment>
    <comment ref="V20" authorId="6">
      <text>
        <r>
          <rPr>
            <b/>
            <sz val="8"/>
            <color indexed="81"/>
            <rFont val="Tahoma"/>
            <family val="2"/>
            <charset val="204"/>
          </rPr>
          <t xml:space="preserve"> &lt;Итого ТЗ с коэф. к итогам&gt;</t>
        </r>
      </text>
    </comment>
    <comment ref="W20" authorId="6">
      <text>
        <r>
          <rPr>
            <b/>
            <sz val="8"/>
            <color indexed="81"/>
            <rFont val="Tahoma"/>
            <family val="2"/>
            <charset val="204"/>
          </rPr>
          <t xml:space="preserve"> &lt;Итого ТЗ с коэф. к итогам&gt;</t>
        </r>
      </text>
    </comment>
    <comment ref="X20" authorId="5">
      <text>
        <r>
          <rPr>
            <b/>
            <sz val="8"/>
            <color indexed="81"/>
            <rFont val="Tahoma"/>
            <family val="2"/>
            <charset val="204"/>
          </rPr>
          <t xml:space="preserve"> &lt;Итого ФОТ&gt;</t>
        </r>
      </text>
    </comment>
    <comment ref="Y20" authorId="5">
      <text>
        <r>
          <rPr>
            <b/>
            <sz val="8"/>
            <color indexed="81"/>
            <rFont val="Tahoma"/>
            <family val="2"/>
            <charset val="204"/>
          </rPr>
          <t xml:space="preserve"> &lt;Итого НР&gt;</t>
        </r>
      </text>
    </comment>
    <comment ref="Z20" authorId="5">
      <text>
        <r>
          <rPr>
            <b/>
            <sz val="8"/>
            <color indexed="81"/>
            <rFont val="Tahoma"/>
            <family val="2"/>
            <charset val="204"/>
          </rPr>
          <t xml:space="preserve"> &lt;Итого СП&gt;</t>
        </r>
      </text>
    </comment>
    <comment ref="G21" authorId="5">
      <text>
        <r>
          <rPr>
            <b/>
            <sz val="8"/>
            <color indexed="81"/>
            <rFont val="Tahoma"/>
            <family val="2"/>
            <charset val="204"/>
          </rPr>
          <t xml:space="preserve"> =&lt;Итого ФОТ с индексами&gt;/1000</t>
        </r>
      </text>
    </comment>
    <comment ref="J21" authorId="5">
      <text>
        <r>
          <rPr>
            <b/>
            <sz val="8"/>
            <color indexed="81"/>
            <rFont val="Tahoma"/>
            <family val="2"/>
            <charset val="204"/>
          </rPr>
          <t xml:space="preserve"> =&lt;Итого ФОТ с индексами&gt;/1000</t>
        </r>
      </text>
    </comment>
    <comment ref="V21" authorId="6">
      <text>
        <r>
          <rPr>
            <b/>
            <sz val="8"/>
            <color indexed="81"/>
            <rFont val="Tahoma"/>
            <family val="2"/>
            <charset val="204"/>
          </rPr>
          <t xml:space="preserve"> &lt;Итого ТЗМ с коэф. к итогам&gt;</t>
        </r>
      </text>
    </comment>
    <comment ref="W21" authorId="6">
      <text>
        <r>
          <rPr>
            <b/>
            <sz val="8"/>
            <color indexed="81"/>
            <rFont val="Tahoma"/>
            <family val="2"/>
            <charset val="204"/>
          </rPr>
          <t xml:space="preserve"> &lt;Итого ТЗМ с коэф. к итогам&gt;</t>
        </r>
      </text>
    </comment>
    <comment ref="X21" authorId="5">
      <text>
        <r>
          <rPr>
            <b/>
            <sz val="8"/>
            <color indexed="81"/>
            <rFont val="Tahoma"/>
            <family val="2"/>
            <charset val="204"/>
          </rPr>
          <t xml:space="preserve"> &lt;Итого ФОТ&gt;</t>
        </r>
      </text>
    </comment>
    <comment ref="Y21" authorId="5">
      <text>
        <r>
          <rPr>
            <b/>
            <sz val="8"/>
            <color indexed="81"/>
            <rFont val="Tahoma"/>
            <family val="2"/>
            <charset val="204"/>
          </rPr>
          <t xml:space="preserve"> &lt;Итого НР&gt;</t>
        </r>
      </text>
    </comment>
    <comment ref="Z21" authorId="5">
      <text>
        <r>
          <rPr>
            <b/>
            <sz val="8"/>
            <color indexed="81"/>
            <rFont val="Tahoma"/>
            <family val="2"/>
            <charset val="204"/>
          </rPr>
          <t xml:space="preserve"> &lt;Итого СП&gt;</t>
        </r>
      </text>
    </comment>
    <comment ref="L24" authorId="4">
      <text>
        <r>
          <rPr>
            <sz val="8"/>
            <color indexed="81"/>
            <rFont val="Tahoma"/>
            <family val="2"/>
            <charset val="204"/>
          </rPr>
          <t xml:space="preserve"> &lt;Отчетный период (учет выполненных работ)&gt;</t>
        </r>
      </text>
    </comment>
    <comment ref="A29" authorId="4">
      <text>
        <r>
          <rPr>
            <sz val="8"/>
            <color indexed="81"/>
            <rFont val="Tahoma"/>
            <family val="2"/>
            <charset val="204"/>
          </rPr>
          <t xml:space="preserve"> &lt;Номер позиции по смете&gt;</t>
        </r>
      </text>
    </comment>
    <comment ref="B29" authorId="4">
      <text>
        <r>
          <rPr>
            <sz val="8"/>
            <color indexed="81"/>
            <rFont val="Tahoma"/>
            <family val="2"/>
            <charset val="204"/>
          </rPr>
          <t xml:space="preserve"> &lt;Обоснование (код) позиции&gt;
&lt;Наименование (текстовая часть) расценки&gt;
&lt;Обоснование коэффициентов&gt;
&lt;Ед. измерения по расценке&gt;
&lt;Формула расчета стоимости единицы&gt;
&lt;Строка задания НР для рес.расч.&gt;
&lt;Строка задания СП для рес.расч.&gt;</t>
        </r>
      </text>
    </comment>
    <comment ref="C29" authorId="4">
      <text>
        <r>
          <rPr>
            <sz val="8"/>
            <color indexed="81"/>
            <rFont val="Tahoma"/>
            <family val="2"/>
            <charset val="204"/>
          </rPr>
          <t xml:space="preserve"> &lt;Количество всего (физ. объем) по позиции&gt;
&lt;Формула расчета физ. объема&gt;
&lt;Нормы НР 2001г. по позиции&gt;
&lt;Нормы СП 2001г. по позиции&gt;</t>
        </r>
      </text>
    </comment>
    <comment ref="D29" authorId="7">
      <text>
        <r>
          <rPr>
            <b/>
            <sz val="8"/>
            <color indexed="81"/>
            <rFont val="Tahoma"/>
            <family val="2"/>
            <charset val="204"/>
          </rPr>
          <t xml:space="preserve"> &lt;ПЗ по позиции на единицу в базисных ценах с учетом всех к-тов&gt;</t>
        </r>
      </text>
    </comment>
    <comment ref="E29" authorId="7">
      <text>
        <r>
          <rPr>
            <b/>
            <sz val="8"/>
            <color indexed="81"/>
            <rFont val="Tahoma"/>
            <family val="2"/>
            <charset val="204"/>
          </rPr>
          <t xml:space="preserve"> &lt;ОЗП по позиции на единицу в базисных ценах с учетом всех к-тов&gt;
_____
&lt;МАТ по позиции на единицу в базисных ценах с учетом всех к-тов&gt;
</t>
        </r>
      </text>
    </comment>
    <comment ref="F29" authorId="7">
      <text>
        <r>
          <rPr>
            <b/>
            <sz val="8"/>
            <color indexed="81"/>
            <rFont val="Tahoma"/>
            <family val="2"/>
            <charset val="204"/>
          </rPr>
          <t xml:space="preserve"> &lt;ЭММ по позиции на единицу в базисных ценах с учетом всех к-тов&gt;
_____
&lt;ЗПМ по позиции на единицу в базисных ценах с учетом всех к-тов&gt;
</t>
        </r>
      </text>
    </comment>
    <comment ref="G29" authorId="5">
      <text>
        <r>
          <rPr>
            <b/>
            <sz val="8"/>
            <color indexed="81"/>
            <rFont val="Tahoma"/>
            <family val="2"/>
            <charset val="204"/>
          </rPr>
          <t xml:space="preserve"> &lt;ИТОГО ПЗ на физобъем по позиции в базисных ценах&gt;
&lt;Сумма НР по позиции при расчете в базисных ценах&gt;
&lt;Сумма СП по позиции при расчете в базисных ценах&gt;</t>
        </r>
      </text>
    </comment>
    <comment ref="H29" authorId="5">
      <text>
        <r>
          <rPr>
            <b/>
            <sz val="8"/>
            <color indexed="81"/>
            <rFont val="Tahoma"/>
            <family val="2"/>
            <charset val="204"/>
          </rPr>
          <t xml:space="preserve"> &lt;ИТОГО ОЗП на физобъем по позиции в базисных ценах&gt;
_____
&lt;ИТОГО МАТ на физобъем по позиции в базисных ценах&gt;
</t>
        </r>
      </text>
    </comment>
    <comment ref="I29" authorId="5">
      <text>
        <r>
          <rPr>
            <b/>
            <sz val="8"/>
            <color indexed="81"/>
            <rFont val="Tahoma"/>
            <family val="2"/>
            <charset val="204"/>
          </rPr>
          <t xml:space="preserve"> &lt;ИТОГО ЭММ на физобъем по позиции в базисных ценах&gt;
_____
&lt;ИТОГО ЗПМ на физобъем по позиции в базисных ценах&gt;
</t>
        </r>
      </text>
    </comment>
    <comment ref="J29" authorId="4">
      <text>
        <r>
          <rPr>
            <sz val="8"/>
            <color indexed="81"/>
            <rFont val="Tahoma"/>
            <family val="2"/>
            <charset val="204"/>
          </rPr>
          <t xml:space="preserve"> &lt;ИТОГО ПЗ по позиции в текущих ценах&gt;
&lt;Сумма НР по позиции при расчете в текущих ценах (ресурсный расчет)&gt;
&lt;Сумма СП по позиции при расчете в текущих ценах (ресурсный расчет)&gt;</t>
        </r>
      </text>
    </comment>
    <comment ref="K29" authorId="4">
      <text>
        <r>
          <rPr>
            <sz val="8"/>
            <color indexed="81"/>
            <rFont val="Tahoma"/>
            <family val="2"/>
            <charset val="204"/>
          </rPr>
          <t xml:space="preserve"> &lt;ИТОГО ОЗП по позиции в текущих ценах&gt;
_____
&lt;ИТОГО МАТ по позиции в текущих ценах&gt;
</t>
        </r>
      </text>
    </comment>
    <comment ref="U29" authorId="4">
      <text>
        <r>
          <rPr>
            <sz val="8"/>
            <color indexed="81"/>
            <rFont val="Tahoma"/>
            <family val="2"/>
            <charset val="204"/>
          </rPr>
          <t xml:space="preserve"> &lt;ИТОГО ЭММ по позиции в текущих ценах&gt;
_____
&lt;ИТОГО ЗПМ по позиции в текущих ценах&gt;
</t>
        </r>
      </text>
    </comment>
    <comment ref="A93" authorId="4">
      <text>
        <r>
          <rPr>
            <sz val="8"/>
            <color indexed="81"/>
            <rFont val="Tahoma"/>
            <family val="2"/>
            <charset val="204"/>
          </rPr>
          <t xml:space="preserve"> &lt;Текстовая часть (итоги)&gt;</t>
        </r>
      </text>
    </comment>
    <comment ref="G93" authorId="4">
      <text>
        <r>
          <rPr>
            <sz val="8"/>
            <color indexed="81"/>
            <rFont val="Tahoma"/>
            <family val="2"/>
            <charset val="204"/>
          </rPr>
          <t xml:space="preserve"> &lt;Прямые затраты в базисных ценах (итоги)&gt;</t>
        </r>
      </text>
    </comment>
    <comment ref="H93" authorId="4">
      <text>
        <r>
          <rPr>
            <sz val="8"/>
            <color indexed="81"/>
            <rFont val="Tahoma"/>
            <family val="2"/>
            <charset val="204"/>
          </rPr>
          <t xml:space="preserve"> &lt;З/п основных рабочих (итоги)&gt;
_____
&lt;Материалы (итоги)&gt;</t>
        </r>
      </text>
    </comment>
    <comment ref="I93" authorId="4">
      <text>
        <r>
          <rPr>
            <sz val="8"/>
            <color indexed="81"/>
            <rFont val="Tahoma"/>
            <family val="2"/>
            <charset val="204"/>
          </rPr>
          <t xml:space="preserve"> &lt;Эксплуатация машин (итоги)&gt;
_____
&lt;З/п машинистов (итоги)&gt;</t>
        </r>
      </text>
    </comment>
    <comment ref="J93" authorId="4">
      <text>
        <r>
          <rPr>
            <sz val="8"/>
            <color indexed="81"/>
            <rFont val="Tahoma"/>
            <family val="2"/>
            <charset val="204"/>
          </rPr>
          <t xml:space="preserve"> &lt;Прямые затраты в тек.ценах (итоги)&gt;</t>
        </r>
      </text>
    </comment>
    <comment ref="K93" authorId="4">
      <text>
        <r>
          <rPr>
            <sz val="8"/>
            <color indexed="81"/>
            <rFont val="Tahoma"/>
            <family val="2"/>
            <charset val="204"/>
          </rPr>
          <t xml:space="preserve"> &lt;З/п основных рабочих в тек.ценах (итоги)&gt;
_____
&lt;Материалы в тек.ценах (итоги)&gt;</t>
        </r>
      </text>
    </comment>
    <comment ref="U93" authorId="4">
      <text>
        <r>
          <rPr>
            <sz val="8"/>
            <color indexed="81"/>
            <rFont val="Tahoma"/>
            <family val="2"/>
            <charset val="204"/>
          </rPr>
          <t xml:space="preserve"> &lt;Эксплуатация машин в тек.ценах (итоги)&gt;
_____
&lt;З/п машинистов в тек.ценах (итоги)&gt;</t>
        </r>
      </text>
    </comment>
    <comment ref="A116" authorId="2">
      <text>
        <r>
          <rPr>
            <b/>
            <sz val="8"/>
            <color indexed="81"/>
            <rFont val="Tahoma"/>
            <family val="2"/>
            <charset val="204"/>
          </rPr>
          <t xml:space="preserve"> &lt;подпись 300 атрибут 970 значение&gt; _________________ /&lt;подпись 300 значение&gt;/</t>
        </r>
      </text>
    </comment>
    <comment ref="A118" authorId="2">
      <text>
        <r>
          <rPr>
            <b/>
            <sz val="8"/>
            <color indexed="81"/>
            <rFont val="Tahoma"/>
            <family val="2"/>
            <charset val="204"/>
          </rPr>
          <t xml:space="preserve"> &lt;подпись 310 атрибут 970 значение&gt; _________________ /&lt;подпись 310 значение&gt;/</t>
        </r>
      </text>
    </comment>
  </commentList>
</comments>
</file>

<file path=xl/comments2.xml><?xml version="1.0" encoding="utf-8"?>
<comments xmlns="http://schemas.openxmlformats.org/spreadsheetml/2006/main">
  <authors>
    <author>&lt;&gt;</author>
    <author>YuKazaeva</author>
    <author>Сергей</author>
    <author>Alex</author>
    <author>onikitina</author>
  </authors>
  <commentList>
    <comment ref="A2" authorId="0">
      <text>
        <r>
          <rPr>
            <b/>
            <sz val="8"/>
            <color indexed="81"/>
            <rFont val="Tahoma"/>
            <family val="2"/>
            <charset val="204"/>
          </rPr>
          <t xml:space="preserve"> &lt;Наименование стройки&gt;</t>
        </r>
      </text>
    </comment>
    <comment ref="A4" authorId="1">
      <text>
        <r>
          <rPr>
            <b/>
            <sz val="8"/>
            <color indexed="81"/>
            <rFont val="Tahoma"/>
            <family val="2"/>
            <charset val="204"/>
          </rPr>
          <t xml:space="preserve"> &lt;Наименование объекта&gt;</t>
        </r>
      </text>
    </comment>
    <comment ref="A5" authorId="2">
      <text>
        <r>
          <rPr>
            <sz val="8"/>
            <color indexed="81"/>
            <rFont val="Tahoma"/>
            <family val="2"/>
            <charset val="204"/>
          </rPr>
          <t xml:space="preserve"> &lt;Индекс/ЛН локальной сметы&gt;</t>
        </r>
      </text>
    </comment>
    <comment ref="A7" authorId="2">
      <text>
        <r>
          <rPr>
            <sz val="8"/>
            <color indexed="81"/>
            <rFont val="Tahoma"/>
            <family val="2"/>
            <charset val="204"/>
          </rPr>
          <t xml:space="preserve"> на &lt;Наименование локальной сметы&gt;</t>
        </r>
      </text>
    </comment>
    <comment ref="A8" authorId="2">
      <text>
        <r>
          <rPr>
            <sz val="8"/>
            <color indexed="81"/>
            <rFont val="Tahoma"/>
            <family val="2"/>
            <charset val="204"/>
          </rPr>
          <t xml:space="preserve"> &lt;Основание&gt;</t>
        </r>
      </text>
    </comment>
    <comment ref="G11" authorId="3">
      <text>
        <r>
          <rPr>
            <b/>
            <sz val="8"/>
            <color indexed="81"/>
            <rFont val="Tahoma"/>
            <family val="2"/>
            <charset val="204"/>
          </rPr>
          <t xml:space="preserve"> =&lt;Итого по расчету&gt;/1000</t>
        </r>
      </text>
    </comment>
    <comment ref="J11" authorId="3">
      <text>
        <r>
          <rPr>
            <b/>
            <sz val="8"/>
            <color indexed="81"/>
            <rFont val="Tahoma"/>
            <family val="2"/>
            <charset val="204"/>
          </rPr>
          <t xml:space="preserve"> =&lt;Итого по расчету&gt;/1000</t>
        </r>
      </text>
    </comment>
    <comment ref="G12" authorId="3">
      <text>
        <r>
          <rPr>
            <b/>
            <sz val="8"/>
            <color indexed="81"/>
            <rFont val="Tahoma"/>
            <family val="2"/>
            <charset val="204"/>
          </rPr>
          <t xml:space="preserve"> =&lt;Итого Оборудование&gt;/1000</t>
        </r>
      </text>
    </comment>
    <comment ref="J12" authorId="3">
      <text>
        <r>
          <rPr>
            <b/>
            <sz val="8"/>
            <color indexed="81"/>
            <rFont val="Tahoma"/>
            <family val="2"/>
            <charset val="204"/>
          </rPr>
          <t xml:space="preserve"> =&lt;Итого Оборудование&gt;/1000</t>
        </r>
      </text>
    </comment>
    <comment ref="G13" authorId="3">
      <text>
        <r>
          <rPr>
            <b/>
            <sz val="8"/>
            <color indexed="81"/>
            <rFont val="Tahoma"/>
            <family val="2"/>
            <charset val="204"/>
          </rPr>
          <t xml:space="preserve"> =&lt;Итого Монтажные работы &gt;/1000</t>
        </r>
      </text>
    </comment>
    <comment ref="J13" authorId="3">
      <text>
        <r>
          <rPr>
            <b/>
            <sz val="8"/>
            <color indexed="81"/>
            <rFont val="Tahoma"/>
            <family val="2"/>
            <charset val="204"/>
          </rPr>
          <t xml:space="preserve"> =&lt;Итого Монтажные работы &gt;/1000</t>
        </r>
      </text>
    </comment>
    <comment ref="L14" authorId="3">
      <text>
        <r>
          <rPr>
            <b/>
            <sz val="8"/>
            <color indexed="81"/>
            <rFont val="Tahoma"/>
            <family val="2"/>
            <charset val="204"/>
          </rPr>
          <t xml:space="preserve"> &lt;Итого ОЗП&gt;</t>
        </r>
      </text>
    </comment>
    <comment ref="O14" authorId="4">
      <text>
        <r>
          <rPr>
            <b/>
            <sz val="8"/>
            <color indexed="81"/>
            <rFont val="Tahoma"/>
            <family val="2"/>
            <charset val="204"/>
          </rPr>
          <t xml:space="preserve"> &lt;Итого ТЗ с коэф. к итогам&gt;</t>
        </r>
      </text>
    </comment>
    <comment ref="P14" authorId="4">
      <text>
        <r>
          <rPr>
            <b/>
            <sz val="8"/>
            <color indexed="81"/>
            <rFont val="Tahoma"/>
            <family val="2"/>
            <charset val="204"/>
          </rPr>
          <t xml:space="preserve"> &lt;Итого ТЗ с коэф. к итогам&gt;</t>
        </r>
      </text>
    </comment>
    <comment ref="G15" authorId="3">
      <text>
        <r>
          <rPr>
            <b/>
            <sz val="8"/>
            <color indexed="81"/>
            <rFont val="Tahoma"/>
            <family val="2"/>
            <charset val="204"/>
          </rPr>
          <t xml:space="preserve"> =&lt;Итого ФОТ с индексами&gt;/1000</t>
        </r>
      </text>
    </comment>
    <comment ref="J15" authorId="3">
      <text>
        <r>
          <rPr>
            <b/>
            <sz val="8"/>
            <color indexed="81"/>
            <rFont val="Tahoma"/>
            <family val="2"/>
            <charset val="204"/>
          </rPr>
          <t xml:space="preserve"> =&lt;Итого ФОТ с индексами&gt;/1000</t>
        </r>
      </text>
    </comment>
    <comment ref="L15" authorId="3">
      <text>
        <r>
          <rPr>
            <b/>
            <sz val="8"/>
            <color indexed="81"/>
            <rFont val="Tahoma"/>
            <family val="2"/>
            <charset val="204"/>
          </rPr>
          <t xml:space="preserve"> &lt;Итого ОЗП&gt;</t>
        </r>
      </text>
    </comment>
    <comment ref="O15" authorId="4">
      <text>
        <r>
          <rPr>
            <b/>
            <sz val="8"/>
            <color indexed="81"/>
            <rFont val="Tahoma"/>
            <family val="2"/>
            <charset val="204"/>
          </rPr>
          <t xml:space="preserve"> &lt;Итого ТЗМ с коэф. к итогам&gt;</t>
        </r>
      </text>
    </comment>
    <comment ref="P15" authorId="4">
      <text>
        <r>
          <rPr>
            <b/>
            <sz val="8"/>
            <color indexed="81"/>
            <rFont val="Tahoma"/>
            <family val="2"/>
            <charset val="204"/>
          </rPr>
          <t xml:space="preserve"> &lt;Итого ТЗМ с коэф. к итогам&gt;</t>
        </r>
      </text>
    </comment>
    <comment ref="L16" authorId="3">
      <text>
        <r>
          <rPr>
            <b/>
            <sz val="8"/>
            <color indexed="81"/>
            <rFont val="Tahoma"/>
            <family val="2"/>
            <charset val="204"/>
          </rPr>
          <t xml:space="preserve"> &lt;Итого ЗПМ&gt;</t>
        </r>
      </text>
    </comment>
    <comment ref="L17" authorId="3">
      <text>
        <r>
          <rPr>
            <b/>
            <sz val="8"/>
            <color indexed="81"/>
            <rFont val="Tahoma"/>
            <family val="2"/>
            <charset val="204"/>
          </rPr>
          <t xml:space="preserve"> &lt;Итого ЗПМ&gt;</t>
        </r>
      </text>
    </comment>
    <comment ref="L18" authorId="2">
      <text>
        <r>
          <rPr>
            <sz val="8"/>
            <color indexed="81"/>
            <rFont val="Tahoma"/>
            <family val="2"/>
            <charset val="204"/>
          </rPr>
          <t xml:space="preserve"> &lt;Отчетный период (учет выполненных работ)&gt;</t>
        </r>
      </text>
    </comment>
    <comment ref="A23" authorId="2">
      <text>
        <r>
          <rPr>
            <sz val="8"/>
            <color indexed="81"/>
            <rFont val="Tahoma"/>
            <family val="2"/>
            <charset val="204"/>
          </rPr>
          <t xml:space="preserve"> &lt;Номер ресурса п.п.&gt;</t>
        </r>
      </text>
    </comment>
    <comment ref="B23" authorId="2">
      <text>
        <r>
          <rPr>
            <sz val="8"/>
            <color indexed="81"/>
            <rFont val="Tahoma"/>
            <family val="2"/>
            <charset val="204"/>
          </rPr>
          <t xml:space="preserve"> &lt;Код ресурса&gt;</t>
        </r>
      </text>
    </comment>
    <comment ref="C23" authorId="2">
      <text>
        <r>
          <rPr>
            <sz val="8"/>
            <color indexed="81"/>
            <rFont val="Tahoma"/>
            <family val="2"/>
            <charset val="204"/>
          </rPr>
          <t xml:space="preserve"> &lt;Наименование ресурса &gt;</t>
        </r>
      </text>
    </comment>
    <comment ref="D23" authorId="2">
      <text>
        <r>
          <rPr>
            <sz val="8"/>
            <color indexed="81"/>
            <rFont val="Tahoma"/>
            <family val="2"/>
            <charset val="204"/>
          </rPr>
          <t xml:space="preserve"> &lt;Единица измерения ресурса&gt;
&lt;Количество машиночасов на единицу по позиции&gt;</t>
        </r>
      </text>
    </comment>
    <comment ref="E23" authorId="2">
      <text>
        <r>
          <rPr>
            <sz val="8"/>
            <color indexed="81"/>
            <rFont val="Tahoma"/>
            <family val="2"/>
            <charset val="204"/>
          </rPr>
          <t xml:space="preserve"> &lt;Общее количество ресурса&gt;</t>
        </r>
      </text>
    </comment>
    <comment ref="F23" authorId="2">
      <text>
        <r>
          <rPr>
            <sz val="8"/>
            <color indexed="81"/>
            <rFont val="Tahoma"/>
            <family val="2"/>
            <charset val="204"/>
          </rPr>
          <t xml:space="preserve"> &lt;Сметная базисная цена ресурса (на ед. измерения)&gt;
&lt;Формула базисной цены единицы ПЗ&gt;</t>
        </r>
      </text>
    </comment>
    <comment ref="G23" authorId="2">
      <text>
        <r>
          <rPr>
            <sz val="8"/>
            <color indexed="81"/>
            <rFont val="Tahoma"/>
            <family val="2"/>
            <charset val="204"/>
          </rPr>
          <t xml:space="preserve"> &lt;Сметная базисная цена ресурса (на физ. объем)&gt;</t>
        </r>
      </text>
    </comment>
    <comment ref="H23" authorId="2">
      <text>
        <r>
          <rPr>
            <sz val="8"/>
            <color indexed="81"/>
            <rFont val="Tahoma"/>
            <family val="2"/>
            <charset val="204"/>
          </rPr>
          <t xml:space="preserve"> &lt;Оптовая цена единицы&gt;</t>
        </r>
      </text>
    </comment>
    <comment ref="I23" authorId="2">
      <text>
        <r>
          <rPr>
            <sz val="8"/>
            <color indexed="81"/>
            <rFont val="Tahoma"/>
            <family val="2"/>
            <charset val="204"/>
          </rPr>
          <t xml:space="preserve"> &lt;Оптовая цена всего&gt;</t>
        </r>
      </text>
    </comment>
    <comment ref="J23" authorId="2">
      <text>
        <r>
          <rPr>
            <sz val="8"/>
            <color indexed="81"/>
            <rFont val="Tahoma"/>
            <family val="2"/>
            <charset val="204"/>
          </rPr>
          <t xml:space="preserve"> &lt;Сметная текущая цена ресурса (на ед. измерения)&gt;
&lt;Формула текущей цены единицы ПЗ&gt;</t>
        </r>
      </text>
    </comment>
    <comment ref="K23" authorId="2">
      <text>
        <r>
          <rPr>
            <sz val="8"/>
            <color indexed="81"/>
            <rFont val="Tahoma"/>
            <family val="2"/>
            <charset val="204"/>
          </rPr>
          <t xml:space="preserve"> &lt;Сметная текущая цена ресурса (на физ. объем)&gt;</t>
        </r>
      </text>
    </comment>
    <comment ref="M23" authorId="1">
      <text>
        <r>
          <rPr>
            <b/>
            <sz val="8"/>
            <color indexed="81"/>
            <rFont val="Tahoma"/>
            <family val="2"/>
            <charset val="204"/>
          </rPr>
          <t xml:space="preserve"> =IF(ISNUMBER(R[0]C[-2]/R[0]C[-6]),IF(NOT(R[0]C[-2]/R[0]C[-6]=0),R[0]C[-2]/R[0]C[-6], " "), " ")&lt;Пустой идентификатор&gt;</t>
        </r>
      </text>
    </comment>
    <comment ref="N23" authorId="2">
      <text>
        <r>
          <rPr>
            <sz val="8"/>
            <color indexed="81"/>
            <rFont val="Tahoma"/>
            <family val="2"/>
            <charset val="204"/>
          </rPr>
          <t xml:space="preserve"> &lt;Обоснование текущей цены ресурса&gt;</t>
        </r>
      </text>
    </comment>
    <comment ref="A92" authorId="2">
      <text>
        <r>
          <rPr>
            <sz val="8"/>
            <color indexed="81"/>
            <rFont val="Tahoma"/>
            <family val="2"/>
            <charset val="204"/>
          </rPr>
          <t xml:space="preserve"> &lt;Текстовая часть (итоги)&gt;</t>
        </r>
      </text>
    </comment>
    <comment ref="G92" authorId="2">
      <text>
        <r>
          <rPr>
            <sz val="8"/>
            <color indexed="81"/>
            <rFont val="Tahoma"/>
            <family val="2"/>
            <charset val="204"/>
          </rPr>
          <t xml:space="preserve"> &lt;Прямые затраты в базисных ценах (итоги)&gt;</t>
        </r>
      </text>
    </comment>
    <comment ref="K92" authorId="2">
      <text>
        <r>
          <rPr>
            <sz val="8"/>
            <color indexed="81"/>
            <rFont val="Tahoma"/>
            <family val="2"/>
            <charset val="204"/>
          </rPr>
          <t xml:space="preserve"> &lt;Прямые затраты в тек.ценах (итоги)&gt;</t>
        </r>
      </text>
    </comment>
    <comment ref="M92" authorId="3">
      <text>
        <r>
          <rPr>
            <b/>
            <sz val="8"/>
            <color indexed="81"/>
            <rFont val="Tahoma"/>
            <family val="2"/>
            <charset val="204"/>
          </rPr>
          <t xml:space="preserve"> =IF(ISNUMBER(INDIRECT("K" &amp; ROW())/INDIRECT("G" &amp; ROW())),INDIRECT("K" &amp; ROW())/INDIRECT("G" &amp; ROW()), " ")&lt;Пустой идентификатор&gt;</t>
        </r>
      </text>
    </comment>
    <comment ref="N92" authorId="1">
      <text>
        <r>
          <rPr>
            <b/>
            <sz val="8"/>
            <color indexed="81"/>
            <rFont val="Tahoma"/>
            <family val="2"/>
            <charset val="204"/>
          </rPr>
          <t xml:space="preserve"> &lt;Пустой идентификатор&gt;</t>
        </r>
      </text>
    </comment>
    <comment ref="A94" authorId="0">
      <text>
        <r>
          <rPr>
            <b/>
            <sz val="8"/>
            <color indexed="81"/>
            <rFont val="Tahoma"/>
            <family val="2"/>
            <charset val="204"/>
          </rPr>
          <t xml:space="preserve"> &lt;подпись 300 атрибут 970 значение&gt; _________________ /&lt;подпись 300 значение&gt;/</t>
        </r>
      </text>
    </comment>
    <comment ref="A96" authorId="0">
      <text>
        <r>
          <rPr>
            <b/>
            <sz val="8"/>
            <color indexed="81"/>
            <rFont val="Tahoma"/>
            <family val="2"/>
            <charset val="204"/>
          </rPr>
          <t xml:space="preserve"> &lt;подпись 310 атрибут 970 значение&gt; _________________ /&lt;подпись 310 значение&gt;/</t>
        </r>
      </text>
    </comment>
  </commentList>
</comments>
</file>

<file path=xl/sharedStrings.xml><?xml version="1.0" encoding="utf-8"?>
<sst xmlns="http://schemas.openxmlformats.org/spreadsheetml/2006/main" count="591" uniqueCount="413">
  <si>
    <t>Код ресурса</t>
  </si>
  <si>
    <t>Всего</t>
  </si>
  <si>
    <t>Сметная стоимость:</t>
  </si>
  <si>
    <t>тыс. руб.</t>
  </si>
  <si>
    <t>Hормативная трудоемкость:</t>
  </si>
  <si>
    <t>тыс.чел.ч</t>
  </si>
  <si>
    <t>Сметная заработная плата:</t>
  </si>
  <si>
    <t>№ пп</t>
  </si>
  <si>
    <t>Код норматива,  
Наименование,  
Единица измерения</t>
  </si>
  <si>
    <t>Объем</t>
  </si>
  <si>
    <t>Базисная стоимость за единицу</t>
  </si>
  <si>
    <t>Базисная стоимость всего</t>
  </si>
  <si>
    <t>Текущая стоимость всего</t>
  </si>
  <si>
    <t>Осн. З/п</t>
  </si>
  <si>
    <t>Эксп.</t>
  </si>
  <si>
    <t>Материал</t>
  </si>
  <si>
    <t>В т.ч. з/п</t>
  </si>
  <si>
    <t>базисная цена</t>
  </si>
  <si>
    <t>текущая цена</t>
  </si>
  <si>
    <t>Наименование</t>
  </si>
  <si>
    <t>Единица измерения</t>
  </si>
  <si>
    <t>Количество единиц по проектным данным</t>
  </si>
  <si>
    <t>Сметная стоимость в базисных ценах (руб.)</t>
  </si>
  <si>
    <t>Стоимость в текущих ценах (руб.)</t>
  </si>
  <si>
    <t>Индекс для смт. цен</t>
  </si>
  <si>
    <t>Обоснование</t>
  </si>
  <si>
    <t>Отпускная</t>
  </si>
  <si>
    <t>Сметная</t>
  </si>
  <si>
    <t>на ед. изм.</t>
  </si>
  <si>
    <t>общая</t>
  </si>
  <si>
    <t>Кол-во механизаторов</t>
  </si>
  <si>
    <t>(локальная смета)</t>
  </si>
  <si>
    <t>(локальный сметный расчет)</t>
  </si>
  <si>
    <t>в т.ч. оборудование</t>
  </si>
  <si>
    <t>монтажных работ</t>
  </si>
  <si>
    <t xml:space="preserve">УТВЕРЖДАЮ </t>
  </si>
  <si>
    <t>СОГЛАСОВАНО</t>
  </si>
  <si>
    <t>% НР</t>
  </si>
  <si>
    <t>% СП</t>
  </si>
  <si>
    <t>"___" ____________ 20___ г.</t>
  </si>
  <si>
    <t>"___" _____________ 20___ г.</t>
  </si>
  <si>
    <t xml:space="preserve">  </t>
  </si>
  <si>
    <t>_________________ //</t>
  </si>
  <si>
    <t>Стройка:г.Челябинск, ул.Салавата Юлаева,13</t>
  </si>
  <si>
    <t>Объект:Капитальный ремонт в МАОУ "СОШ" №154  г.Челябинска" г.Челябинск, ул.Салавата Юлаева,13</t>
  </si>
  <si>
    <t>ЛОКАЛЬНАЯ СМЕТА 1</t>
  </si>
  <si>
    <t>на Замена оконных блоков в МАОУ "СОШ" №154  г.Челябинска" г.Челябинск, ул.Салавата Юлаева,13</t>
  </si>
  <si>
    <t>Основание:2018-008-1-КР</t>
  </si>
  <si>
    <t>Составил:  _________________ /Ильина Н.И./</t>
  </si>
  <si>
    <t>Проверил:  _________________ //</t>
  </si>
  <si>
    <t xml:space="preserve">Раздел 1. </t>
  </si>
  <si>
    <t>ТЕРр56-1-1
Демонтаж оконных коробок: в каменных стенах с отбивкой штукатурки в откосах
100 коробок</t>
  </si>
  <si>
    <t>118,76
_____
29,07</t>
  </si>
  <si>
    <t>29
_____
7</t>
  </si>
  <si>
    <t>177
_____
91</t>
  </si>
  <si>
    <t>Накладные расходы от ФОТ(4261 руб.)</t>
  </si>
  <si>
    <t>70%=82%*0.85</t>
  </si>
  <si>
    <t>Сметная прибыль от ФОТ(4261 руб.)</t>
  </si>
  <si>
    <t>50%=62%*0.8</t>
  </si>
  <si>
    <t>Всего с НР и СП</t>
  </si>
  <si>
    <t/>
  </si>
  <si>
    <t>ТЕРр56-2-2
Снятие оконных переплетов: остекленных
100 м2 оконных переплетов</t>
  </si>
  <si>
    <t>31,37
_____
15,19</t>
  </si>
  <si>
    <t>18
_____
9</t>
  </si>
  <si>
    <t>89
_____
114</t>
  </si>
  <si>
    <t>Накладные расходы от ФОТ(3631 руб.)</t>
  </si>
  <si>
    <t>Сметная прибыль от ФОТ(3631 руб.)</t>
  </si>
  <si>
    <t>ТЕРр56-3-2
Снятие подоконных досок: деревянных в каменных зданиях
100 м2</t>
  </si>
  <si>
    <t>0,14616
41,76*0,35/100</t>
  </si>
  <si>
    <t>Накладные расходы от ФОТ(1838 руб.)</t>
  </si>
  <si>
    <t>Сметная прибыль от ФОТ(1838 руб.)</t>
  </si>
  <si>
    <t>ТЕР12-01-010-01
Демонтаж мелких покрытий (водоотливы) из листовой оцинкованной стали
(МДС38 п.3.3.1. Демонтаж (разборка) металлических конструкций ОЗП=0,7; ЭМ=0,7 к расх.; ЗПМ=0,7; МАТ=0 к расх.; ТЗ=0,7; ТЗМ=0,7)
100 м2 покрытия</t>
  </si>
  <si>
    <t>0,14976
((2,2*0,36*4)+(1,7*0,36*8)+(1,6*0,36*12))/100</t>
  </si>
  <si>
    <t>18,05
_____
2,29</t>
  </si>
  <si>
    <t>15
_____
4</t>
  </si>
  <si>
    <t>Накладные расходы от ФОТ(1669 руб.)</t>
  </si>
  <si>
    <t>92%=120%*(0.9*0.85)</t>
  </si>
  <si>
    <t>Сметная прибыль от ФОТ(1669 руб.)</t>
  </si>
  <si>
    <t>44%=65%*(0.85*0.8)</t>
  </si>
  <si>
    <t>ТЕР10-01-034-08
Установка в жилых и общественных зданиях оконных блоков из ПВХ профилей: поворотных (откидных, поворотно-откидных) с площадью проема более 2 м2 трехстворчатых, в том числе при наличии створок глухого остекления
100 м2 проемов</t>
  </si>
  <si>
    <t>1648,22
_____
9711,77</t>
  </si>
  <si>
    <t>474,2
_____
10,78</t>
  </si>
  <si>
    <t>265
_____
1564</t>
  </si>
  <si>
    <t>76
_____
2</t>
  </si>
  <si>
    <t>3466
_____
6686</t>
  </si>
  <si>
    <t>431
_____
23</t>
  </si>
  <si>
    <t>Накладные расходы от ФОТ(4015 руб.)</t>
  </si>
  <si>
    <t>90%=118%*(0.9*0.85)</t>
  </si>
  <si>
    <t>Сметная прибыль от ФОТ(4015 руб.)</t>
  </si>
  <si>
    <t>43%=63%*(0.85*0.8)</t>
  </si>
  <si>
    <t>ТЕР10-01-034-06
Установка в жилых и общественных зданиях оконных блоков из ПВХ профилей: поворотных (откидных, поворотно-откидных) с площадью проема более 2 м2 двухстворчатых
100 м2 проемов</t>
  </si>
  <si>
    <t>1610,21
_____
9414,16</t>
  </si>
  <si>
    <t>469,54
_____
10,78</t>
  </si>
  <si>
    <t>405
_____
2371</t>
  </si>
  <si>
    <t>118
_____
3</t>
  </si>
  <si>
    <t>5296
_____
10130</t>
  </si>
  <si>
    <t>670
_____
35</t>
  </si>
  <si>
    <t>Накладные расходы от ФОТ(6134 руб.)</t>
  </si>
  <si>
    <t>Сметная прибыль от ФОТ(6134 руб.)</t>
  </si>
  <si>
    <t>ТЕР10-01-034-05
Установка в жилых и общественных зданиях оконных блоков из ПВХ профилей: поворотных (откидных, поворотно-откидных) с площадью проема до 2 м2 двухстворчатых
100 м2 проемов</t>
  </si>
  <si>
    <t>2072,43
_____
12746,38</t>
  </si>
  <si>
    <t>551,84
_____
28,74</t>
  </si>
  <si>
    <t>338
_____
2080</t>
  </si>
  <si>
    <t>90
_____
5</t>
  </si>
  <si>
    <t>4418
_____
8905</t>
  </si>
  <si>
    <t>495
_____
61</t>
  </si>
  <si>
    <t>Накладные расходы от ФОТ(5157 руб.)</t>
  </si>
  <si>
    <t>Сметная прибыль от ФОТ(5157 руб.)</t>
  </si>
  <si>
    <t>ТЕР10-01-035-02
Установка подоконных досок из ПВХ: в панельных стенах
100 п.м</t>
  </si>
  <si>
    <t>229,18
_____
3275,42</t>
  </si>
  <si>
    <t>21,29
_____
0,82</t>
  </si>
  <si>
    <t>96
_____
1369</t>
  </si>
  <si>
    <t>1252
_____
5597</t>
  </si>
  <si>
    <t>53
_____
4</t>
  </si>
  <si>
    <t>Накладные расходы от ФОТ(1445 руб.)</t>
  </si>
  <si>
    <t>Сметная прибыль от ФОТ(1445 руб.)</t>
  </si>
  <si>
    <t>ТССЦ-101-2907
Доски подоконные ПВХ, шириной 350 мм
м</t>
  </si>
  <si>
    <t xml:space="preserve">
_____
224</t>
  </si>
  <si>
    <t xml:space="preserve">
_____
9363</t>
  </si>
  <si>
    <t xml:space="preserve">
_____
8774</t>
  </si>
  <si>
    <t>ТССЦ-203-1028
Блок оконный пластиковый трехстворчатый, с поворотной створкой, двухкамерным стеклопакетом (32 мм), площадью более 3,5 м2
м2</t>
  </si>
  <si>
    <t xml:space="preserve">
_____
1230</t>
  </si>
  <si>
    <t xml:space="preserve">
_____
19803</t>
  </si>
  <si>
    <t xml:space="preserve">
_____
42783</t>
  </si>
  <si>
    <t>ТССЦ-203-1001
Блок оконный пластиковый двустворчатый, с глухой и поворотно-откидной створкой, двухкамерным стеклопакетом (32 мм), площадью до 3,5 м2
м2</t>
  </si>
  <si>
    <t xml:space="preserve">
_____
1327,01</t>
  </si>
  <si>
    <t xml:space="preserve">
_____
34237</t>
  </si>
  <si>
    <t xml:space="preserve">
_____
73762</t>
  </si>
  <si>
    <t>ТССЦ-203-0997
Блок оконный пластиковый двустворчатый, с глухой и поворотно-откидной створкой, двухкамерным стеклопакетом (32 мм), площадью: до 1,5 м2
м2</t>
  </si>
  <si>
    <t xml:space="preserve">
_____
1306,2</t>
  </si>
  <si>
    <t xml:space="preserve">
_____
21317</t>
  </si>
  <si>
    <t xml:space="preserve">
_____
48273</t>
  </si>
  <si>
    <t>ТЕР12-01-010-01
Устройство мелких покрытий (брандмауэры, парапеты, свесы и т.п.) из листовой оцинкованной стали
100 м2 покрытия
1 409,47 = 10 621,43 - 0,782 x 11 780,00</t>
  </si>
  <si>
    <t>1215,45
_____
168,24</t>
  </si>
  <si>
    <t>25,78
_____
3,27</t>
  </si>
  <si>
    <t>182
_____
25</t>
  </si>
  <si>
    <t>2382
_____
165</t>
  </si>
  <si>
    <t>23
_____
6</t>
  </si>
  <si>
    <t>Накладные расходы от ФОТ(2747 руб.)</t>
  </si>
  <si>
    <t>Сметная прибыль от ФОТ(2747 руб.)</t>
  </si>
  <si>
    <t>ТССЦ-101-5062
Лист плоский с полимерным покрытием размером 2х1,25 м, тип покрытия полиэстер 25 мкм, толщиной 1,0 мм
м2</t>
  </si>
  <si>
    <t xml:space="preserve">
_____
99,97</t>
  </si>
  <si>
    <t xml:space="preserve">
_____
1500</t>
  </si>
  <si>
    <t xml:space="preserve">
_____
9400</t>
  </si>
  <si>
    <t>ТЕРр61-7-1
Ремонт штукатурки откосов внутри здания по камню и бетону цементно-известковым раствором: прямолинейных
100 м2 отремонтированной поверхности</t>
  </si>
  <si>
    <t>0,31824
((5,86*4*0,3)+(5,38*8*0,3)+(3,3*12*0,3))/100</t>
  </si>
  <si>
    <t>4343,9
_____
2825,89</t>
  </si>
  <si>
    <t>39,13
_____
18,94</t>
  </si>
  <si>
    <t>1382
_____
900</t>
  </si>
  <si>
    <t>12
_____
6</t>
  </si>
  <si>
    <t>18059
_____
4060</t>
  </si>
  <si>
    <t>62
_____
79</t>
  </si>
  <si>
    <t>Накладные расходы от ФОТ(18138 руб.)</t>
  </si>
  <si>
    <t>67%=79%*0.85</t>
  </si>
  <si>
    <t>Сметная прибыль от ФОТ(18138 руб.)</t>
  </si>
  <si>
    <t>40%=50%*0.8</t>
  </si>
  <si>
    <t>ТЕРр61-20-1
Ремонт штукатурки наружных прямолинейных откосов по камню и бетону цементно-известковым раствором: с земли и лесов
100 м2 отремонтированной поверхности</t>
  </si>
  <si>
    <t>0,15912
((5,86*4*0,15)+(5,38*8*0,15)+(3,3*12*0,15))/100</t>
  </si>
  <si>
    <t>3796,72
_____
2825,89</t>
  </si>
  <si>
    <t>604
_____
450</t>
  </si>
  <si>
    <t>7885
_____
2030</t>
  </si>
  <si>
    <t>Накладные расходы от ФОТ(7885 руб.)</t>
  </si>
  <si>
    <t>Сметная прибыль от ФОТ(7885 руб.)</t>
  </si>
  <si>
    <t>ТЕР15-04-007-01
Окраска водно-дисперсионными акриловыми составами улучшенная: по штукатурке  наружных откосов
100 м2 окрашиваемой поверхности</t>
  </si>
  <si>
    <t>481,34
_____
1188,99</t>
  </si>
  <si>
    <t>16,08
_____
0,28</t>
  </si>
  <si>
    <t>77
_____
190</t>
  </si>
  <si>
    <t>1006
_____
665</t>
  </si>
  <si>
    <t>15
_____
1</t>
  </si>
  <si>
    <t>Накладные расходы от ФОТ(1158 руб.)</t>
  </si>
  <si>
    <t>80%=105%*(0.9*0.85)</t>
  </si>
  <si>
    <t>Сметная прибыль от ФОТ(1158 руб.)</t>
  </si>
  <si>
    <t>37%=55%*(0.85*0.8)</t>
  </si>
  <si>
    <t>ТЕР15-04-005-03
Окраска поливинилацетатными водоэмульсионными составами улучшенная: по штукатурке внутренних откосов
100 м2 окрашиваемой поверхности</t>
  </si>
  <si>
    <t>486,49
_____
1031,16</t>
  </si>
  <si>
    <t>16,15
_____
0,33</t>
  </si>
  <si>
    <t>156
_____
330</t>
  </si>
  <si>
    <t>2034
_____
1280</t>
  </si>
  <si>
    <t>31
_____
1</t>
  </si>
  <si>
    <t>Накладные расходы от ФОТ(2340 руб.)</t>
  </si>
  <si>
    <t>Сметная прибыль от ФОТ(2340 руб.)</t>
  </si>
  <si>
    <t>ТЕР15-04-006-03
Покрытие поверхностей грунтовкой глубокого проникновения: за 1 раз откосов
100 м2 покрытия</t>
  </si>
  <si>
    <t>79,65
_____
0,7</t>
  </si>
  <si>
    <t>1,37
_____
0,16</t>
  </si>
  <si>
    <t>25
_____
1</t>
  </si>
  <si>
    <t>333
_____
1</t>
  </si>
  <si>
    <t>3
_____
1</t>
  </si>
  <si>
    <t>Накладные расходы от ФОТ(384 руб.)</t>
  </si>
  <si>
    <t>Сметная прибыль от ФОТ(384 руб.)</t>
  </si>
  <si>
    <t>ТССЦ-101-1944
Грунтовка для внутренних работ ВАК-01-У
т</t>
  </si>
  <si>
    <t xml:space="preserve">
_____
10950</t>
  </si>
  <si>
    <t xml:space="preserve">
_____
46</t>
  </si>
  <si>
    <t xml:space="preserve">
_____
252</t>
  </si>
  <si>
    <t>Итого прямые затраты по смете</t>
  </si>
  <si>
    <t>4386
_____
95546</t>
  </si>
  <si>
    <t>367
_____
32</t>
  </si>
  <si>
    <t>57321
_____
222763</t>
  </si>
  <si>
    <t>2066
_____
420</t>
  </si>
  <si>
    <t>Итого прямые затраты по смете с учетом коэффициентов к итогам</t>
  </si>
  <si>
    <t xml:space="preserve">    В том числе, справочно:</t>
  </si>
  <si>
    <t xml:space="preserve">     МДС35-IV п.4.7._При ремонте и реконструкции зданий и сооружений работы, аналогичные технологическим процессам в новом строительстве ОЗП=1,15; ЭМ=1,25; ЗПМ=1,25; ТЗ=1,15; ТЗМ=1,25  (Поз. 13, 5-8, 17-19)</t>
  </si>
  <si>
    <t>76
_____
3</t>
  </si>
  <si>
    <t>430
_____
33</t>
  </si>
  <si>
    <t xml:space="preserve">    В том числе (справочно):</t>
  </si>
  <si>
    <t xml:space="preserve">       фонд оплаты труда (ФОТ)</t>
  </si>
  <si>
    <t xml:space="preserve">       материалы</t>
  </si>
  <si>
    <t xml:space="preserve">       эксплуатация машин и механизмов</t>
  </si>
  <si>
    <t>Накладные расходы</t>
  </si>
  <si>
    <t>Сметная прибыль</t>
  </si>
  <si>
    <t>ВСЕГО по смете</t>
  </si>
  <si>
    <t xml:space="preserve">    Проемы (ремонтно-строительные)</t>
  </si>
  <si>
    <t xml:space="preserve">    Кровли</t>
  </si>
  <si>
    <t xml:space="preserve">    Деревянные конструкции</t>
  </si>
  <si>
    <t xml:space="preserve">    Стекольные, обойные и облицовочные работы (ремонтно-строительные)</t>
  </si>
  <si>
    <t xml:space="preserve">    Штукатурные работы (ремонтно-строительные)</t>
  </si>
  <si>
    <t xml:space="preserve">    Отделочные работы</t>
  </si>
  <si>
    <t xml:space="preserve">    Итого</t>
  </si>
  <si>
    <t xml:space="preserve">    ВСЕГО по смете</t>
  </si>
  <si>
    <t>ЛОКАЛЬНЫЙ РЕСУРСНЫЙ СМЕТНЫЙ РАСЧЕТ 1</t>
  </si>
  <si>
    <t>Ресурсы подрядчика</t>
  </si>
  <si>
    <t xml:space="preserve">          Трудозатраты</t>
  </si>
  <si>
    <t>1-2-3</t>
  </si>
  <si>
    <t>Рабочий строитель (ср 2,3)</t>
  </si>
  <si>
    <t xml:space="preserve">чел.час
</t>
  </si>
  <si>
    <t xml:space="preserve">10,14
</t>
  </si>
  <si>
    <t xml:space="preserve">132,42
</t>
  </si>
  <si>
    <t>1-2-5</t>
  </si>
  <si>
    <t>Рабочий строитель (ср 2,5)</t>
  </si>
  <si>
    <t xml:space="preserve">10,33
</t>
  </si>
  <si>
    <t xml:space="preserve">134,96
</t>
  </si>
  <si>
    <t>1-3-0</t>
  </si>
  <si>
    <t>Рабочий строитель (ср 3)</t>
  </si>
  <si>
    <t xml:space="preserve">10,78
</t>
  </si>
  <si>
    <t xml:space="preserve">140,83
</t>
  </si>
  <si>
    <t>1-3-2</t>
  </si>
  <si>
    <t>Рабочий строитель (ср 3,2)</t>
  </si>
  <si>
    <t xml:space="preserve">11,05
</t>
  </si>
  <si>
    <t xml:space="preserve">144,33
</t>
  </si>
  <si>
    <t>1-3-4</t>
  </si>
  <si>
    <t>Рабочий строитель (ср 3,4)</t>
  </si>
  <si>
    <t xml:space="preserve">11,34
</t>
  </si>
  <si>
    <t xml:space="preserve">148,14
</t>
  </si>
  <si>
    <t>1-3-7</t>
  </si>
  <si>
    <t>Рабочий строитель (ср 3,7)</t>
  </si>
  <si>
    <t xml:space="preserve">11,74
</t>
  </si>
  <si>
    <t xml:space="preserve">153,22
</t>
  </si>
  <si>
    <t>1-4-0</t>
  </si>
  <si>
    <t>Рабочий строитель (ср 4)</t>
  </si>
  <si>
    <t xml:space="preserve">12,16
</t>
  </si>
  <si>
    <t xml:space="preserve">158,77
</t>
  </si>
  <si>
    <t>Затраты труда машинистов</t>
  </si>
  <si>
    <t xml:space="preserve">
</t>
  </si>
  <si>
    <t xml:space="preserve">          Машины и механизмы</t>
  </si>
  <si>
    <t>Краны башенные при работе на других видах строительства 8 т</t>
  </si>
  <si>
    <t xml:space="preserve">маш.час
</t>
  </si>
  <si>
    <t xml:space="preserve">92,76
</t>
  </si>
  <si>
    <t xml:space="preserve">535
</t>
  </si>
  <si>
    <t>МТРиЭ ЧО, пост. от 15.11.2018 № 71/1</t>
  </si>
  <si>
    <t>Лебедки электрические тяговым усилием до 5,79 кН (0,59 т)</t>
  </si>
  <si>
    <t xml:space="preserve">2,31
</t>
  </si>
  <si>
    <t xml:space="preserve">10
</t>
  </si>
  <si>
    <t>Подъемники грузоподъемностью до 500 кг одномачтовые, высота подъема 25 м</t>
  </si>
  <si>
    <t xml:space="preserve">30,13
</t>
  </si>
  <si>
    <t xml:space="preserve">167
</t>
  </si>
  <si>
    <t>МТРиЭ ЧО, пост. от 15.11.2018 № 71/1   (031121)</t>
  </si>
  <si>
    <t>Подъемники грузоподъемностью до 500 кг одномачтовые, высота подъема 45 м</t>
  </si>
  <si>
    <t xml:space="preserve">33,73
</t>
  </si>
  <si>
    <t>Компрессоры передвижные с двигателем внутреннего сгорания давлением до 686 кПа (7 ат), производительность до 5 м3/мин</t>
  </si>
  <si>
    <t xml:space="preserve">62,75
</t>
  </si>
  <si>
    <t xml:space="preserve">421
</t>
  </si>
  <si>
    <t>Шуруповерт</t>
  </si>
  <si>
    <t xml:space="preserve">3,01
</t>
  </si>
  <si>
    <t xml:space="preserve">14
</t>
  </si>
  <si>
    <t>Молотки при работе от передвижных компрессорных станций отбойные пневматические</t>
  </si>
  <si>
    <t xml:space="preserve">1,44
</t>
  </si>
  <si>
    <t xml:space="preserve">4
</t>
  </si>
  <si>
    <t>МТРиЭ ЧО, пост. от 15.11.2018 № 71/1   (330804-1)</t>
  </si>
  <si>
    <t>Перфораторы электрические</t>
  </si>
  <si>
    <t xml:space="preserve">2,15
</t>
  </si>
  <si>
    <t xml:space="preserve">8
</t>
  </si>
  <si>
    <t>Автомобили бортовые, грузоподъемность до 5 т</t>
  </si>
  <si>
    <t xml:space="preserve">103,2
</t>
  </si>
  <si>
    <t xml:space="preserve">622
</t>
  </si>
  <si>
    <t xml:space="preserve">          Материалы</t>
  </si>
  <si>
    <t>101-0195</t>
  </si>
  <si>
    <t>Гвозди толевые круглые 3,0х40 мм</t>
  </si>
  <si>
    <t xml:space="preserve">т
</t>
  </si>
  <si>
    <t xml:space="preserve">10590
</t>
  </si>
  <si>
    <t xml:space="preserve">49229,71
</t>
  </si>
  <si>
    <t>08.05.1273</t>
  </si>
  <si>
    <t>101-0795</t>
  </si>
  <si>
    <t>Проволока канатная оцинкованная, диаметром 3 мм</t>
  </si>
  <si>
    <t xml:space="preserve">10490
</t>
  </si>
  <si>
    <t xml:space="preserve">75451,05
</t>
  </si>
  <si>
    <t>К=1,1 МТРиЭ ЧО, Пост.от 15.11.2018 г. №71/1</t>
  </si>
  <si>
    <t>101-1596</t>
  </si>
  <si>
    <t>Шкурка шлифовальная двухслойная с зернистостью 40-25</t>
  </si>
  <si>
    <t xml:space="preserve">м2
</t>
  </si>
  <si>
    <t xml:space="preserve">38,7
</t>
  </si>
  <si>
    <t xml:space="preserve">289,43
</t>
  </si>
  <si>
    <t>Среднее (34.08.0544, 34.08.0543)</t>
  </si>
  <si>
    <t>101-1712</t>
  </si>
  <si>
    <t>Шпатлевка клеевая</t>
  </si>
  <si>
    <t xml:space="preserve">4950
</t>
  </si>
  <si>
    <t xml:space="preserve">23567,78
</t>
  </si>
  <si>
    <t>13.01.138</t>
  </si>
  <si>
    <t>101-1757</t>
  </si>
  <si>
    <t>Ветошь</t>
  </si>
  <si>
    <t xml:space="preserve">кг
</t>
  </si>
  <si>
    <t xml:space="preserve">7,02
</t>
  </si>
  <si>
    <t xml:space="preserve">41,95
</t>
  </si>
  <si>
    <t>26.10.030</t>
  </si>
  <si>
    <t>101-1875</t>
  </si>
  <si>
    <t>Сталь листовая оцинкованная толщиной листа 0,7 мм</t>
  </si>
  <si>
    <t xml:space="preserve">11780
</t>
  </si>
  <si>
    <t xml:space="preserve">53268,37
</t>
  </si>
  <si>
    <t>МТРиЭ ЧО, Пост.от 15.11.2018 г. №71/1, п.148</t>
  </si>
  <si>
    <t>101-1959</t>
  </si>
  <si>
    <t>Краска водоэмульсионная ВЭАК-1180</t>
  </si>
  <si>
    <t xml:space="preserve">11810
</t>
  </si>
  <si>
    <t xml:space="preserve">40388,28
</t>
  </si>
  <si>
    <t>МТРиЭ ЧО, Пост.от 15.11.2018 г. №71/1, п.109</t>
  </si>
  <si>
    <t>101-2052</t>
  </si>
  <si>
    <t>Лента бутиловая</t>
  </si>
  <si>
    <t xml:space="preserve">м
</t>
  </si>
  <si>
    <t xml:space="preserve">8,76
</t>
  </si>
  <si>
    <t xml:space="preserve">41,6
</t>
  </si>
  <si>
    <t>Среднее (10.02.1995, 11.08.050, Среднее (11.08.050.5,11.08.050.6,11.08.050.7))</t>
  </si>
  <si>
    <t>101-2054</t>
  </si>
  <si>
    <t>Лента бутиловая диффузионная</t>
  </si>
  <si>
    <t xml:space="preserve">9,84
</t>
  </si>
  <si>
    <t>101-2388</t>
  </si>
  <si>
    <t>Герметик пенополиуретановый (пена монтажная) типа Makrofleks, Soudal в баллонах по 750 мл</t>
  </si>
  <si>
    <t xml:space="preserve">шт.
</t>
  </si>
  <si>
    <t xml:space="preserve">67,89
</t>
  </si>
  <si>
    <t xml:space="preserve">272,68
</t>
  </si>
  <si>
    <t>Среднее (10.01.420,10.01.421,10.01.4221,10.01.423)</t>
  </si>
  <si>
    <t>101-2789</t>
  </si>
  <si>
    <t>Лента ПСУЛ</t>
  </si>
  <si>
    <t xml:space="preserve">7
</t>
  </si>
  <si>
    <t xml:space="preserve">24,58
</t>
  </si>
  <si>
    <t>Среднее (11.08.052, 11.08.053)</t>
  </si>
  <si>
    <t>101-3512</t>
  </si>
  <si>
    <t>Краска акриловая ВД-АК 2180, ВГТ</t>
  </si>
  <si>
    <t xml:space="preserve">7386,41
</t>
  </si>
  <si>
    <t xml:space="preserve">33442,72
</t>
  </si>
  <si>
    <t>Среднее (14.01.021,14.01.022.2,14.01.026)</t>
  </si>
  <si>
    <t>101-3585</t>
  </si>
  <si>
    <t>Шпатлевка водно-дисперсионная</t>
  </si>
  <si>
    <t xml:space="preserve">12010,07
</t>
  </si>
  <si>
    <t xml:space="preserve">29743,12
</t>
  </si>
  <si>
    <t>Среднее (13.01.133,13.01.1541)</t>
  </si>
  <si>
    <t>101-4163</t>
  </si>
  <si>
    <t>Грунтовка акриловая НОРТЕКС-ГРУНТ</t>
  </si>
  <si>
    <t xml:space="preserve">16,01
</t>
  </si>
  <si>
    <t xml:space="preserve">69,03
</t>
  </si>
  <si>
    <t>Среднее (14.01.346.1,14.01.346,11.07.227)</t>
  </si>
  <si>
    <t>101-4173</t>
  </si>
  <si>
    <t>Дюбели монтажные 10х130 (10х132, 10х150) мм</t>
  </si>
  <si>
    <t xml:space="preserve">10 шт.
</t>
  </si>
  <si>
    <t xml:space="preserve">14,12
</t>
  </si>
  <si>
    <t xml:space="preserve">77,69
</t>
  </si>
  <si>
    <t>102-0303</t>
  </si>
  <si>
    <t>Клинья пластиковые монтажные</t>
  </si>
  <si>
    <t xml:space="preserve">0,5
</t>
  </si>
  <si>
    <t xml:space="preserve">2,6
</t>
  </si>
  <si>
    <t>09.01.102</t>
  </si>
  <si>
    <t>402-0083</t>
  </si>
  <si>
    <t>Раствор готовый отделочный тяжелый, цементно-известковый 1:1:6</t>
  </si>
  <si>
    <t xml:space="preserve">м3
</t>
  </si>
  <si>
    <t xml:space="preserve">642
</t>
  </si>
  <si>
    <t xml:space="preserve">2897,59
</t>
  </si>
  <si>
    <t>МТРиЭ ЧО, Пост.от 15.11.2018 г. №71/1, п.081</t>
  </si>
  <si>
    <t>411-0001</t>
  </si>
  <si>
    <t>Вода</t>
  </si>
  <si>
    <t xml:space="preserve">3,11
</t>
  </si>
  <si>
    <t xml:space="preserve">22,6
</t>
  </si>
  <si>
    <t>Среднее (26.01.015, 26.01.017)</t>
  </si>
  <si>
    <t>ТССЦ-101-1944</t>
  </si>
  <si>
    <t>Грунтовка для внутренних работ ВАК-01-У</t>
  </si>
  <si>
    <t xml:space="preserve">10950
</t>
  </si>
  <si>
    <t xml:space="preserve">59956,58
</t>
  </si>
  <si>
    <t>Среднее (14.01.343, 14.01.3435, 11.07.227)</t>
  </si>
  <si>
    <t>ТССЦ-101-2907</t>
  </si>
  <si>
    <t>Доски подоконные ПВХ, шириной 350 мм</t>
  </si>
  <si>
    <t xml:space="preserve">224
</t>
  </si>
  <si>
    <t xml:space="preserve">209,91
</t>
  </si>
  <si>
    <t>МТРиЭ ЧО, Пост.от 15.11.2018 г. №71/1, п.282.6</t>
  </si>
  <si>
    <t>ТССЦ-101-5062</t>
  </si>
  <si>
    <t>Лист плоский с полимерным покрытием размером 2х1,25 м, тип покрытия полиэстер 25 мкм, толщиной 1,0 мм</t>
  </si>
  <si>
    <t xml:space="preserve">99,97
</t>
  </si>
  <si>
    <t xml:space="preserve">626,64
</t>
  </si>
  <si>
    <t>08.02.6041</t>
  </si>
  <si>
    <t>ТССЦ-203-0997</t>
  </si>
  <si>
    <t>Блок оконный пластиковый двустворчатый, с глухой и поворотно-откидной створкой, двухкамерным стеклопакетом (32 мм), площадью: до 1,5 м2</t>
  </si>
  <si>
    <t xml:space="preserve">1306,2
</t>
  </si>
  <si>
    <t xml:space="preserve">2957,93
</t>
  </si>
  <si>
    <t>МТРиЭ ЧО, Пост.от 15.11.2018 г. №71/1, п.280.1</t>
  </si>
  <si>
    <t>ТССЦ-203-1001</t>
  </si>
  <si>
    <t>Блок оконный пластиковый двустворчатый, с глухой и поворотно-откидной створкой, двухкамерным стеклопакетом (32 мм), площадью до 3,5 м2</t>
  </si>
  <si>
    <t xml:space="preserve">1327,01
</t>
  </si>
  <si>
    <t xml:space="preserve">2858,99
</t>
  </si>
  <si>
    <t>МТРиЭ ЧО, Пост.от 15.11.2018 г. №71/1, п.280.2</t>
  </si>
  <si>
    <t>ТССЦ-203-1028</t>
  </si>
  <si>
    <t>Блок оконный пластиковый трехстворчатый, с поворотной створкой, двухкамерным стеклопакетом (32 мм), площадью более 3,5 м2</t>
  </si>
  <si>
    <t xml:space="preserve">1230
</t>
  </si>
  <si>
    <t xml:space="preserve">2657,36
</t>
  </si>
  <si>
    <t>МТРиЭ ЧО, Пост.от 15.11.2018 г. №71/1, п.281.1</t>
  </si>
  <si>
    <t>Удаленные и замененные ресурсы</t>
  </si>
  <si>
    <t xml:space="preserve"> </t>
  </si>
  <si>
    <t>Составлена в базисных ценах на 01.2000 г. и текущих ценах на  4 квартал 2018г.</t>
  </si>
  <si>
    <r>
      <t xml:space="preserve">По состоянию на IV квартал 2018 г. индекс изменения сметной стоимости составляет к=6,24 согласно Постановлению № 71/1 от 15.11.2018 ГК «Единый тарифный орган Челябинской области».
По состоянию на I квартал 2019 г. индекс изменения сметной стоимости составляет к=6,26 согласно Постановлению № 10/5 от 07.02.2019 ГК «Единый тарифный орган Челябинской области».
Индекс инфляции по состоянию на I квартал 2019 г. составляет i=6,26/6,24=1,0032051218.
</t>
    </r>
    <r>
      <rPr>
        <b/>
        <sz val="10"/>
        <rFont val="Arial"/>
        <family val="2"/>
        <charset val="204"/>
      </rPr>
      <t xml:space="preserve">Всего по смете (без НДС) с учетом применения индекса инфляции i= 1,0032051282 стоимость работ составляет  357 956 х 1,0032051282 = 359 103,3 рублей.
НДС 20 %                                                                                                                   71 820,66 рублей
Всего по смете (с учетом НДС 20 %)                                                                        430 923,96 рублей
</t>
    </r>
  </si>
  <si>
    <t>Составлена в базисных ценах на 01.2000 г. и текущих ценах на 1 квартал 2019 г.</t>
  </si>
</sst>
</file>

<file path=xl/styles.xml><?xml version="1.0" encoding="utf-8"?>
<styleSheet xmlns="http://schemas.openxmlformats.org/spreadsheetml/2006/main">
  <numFmts count="1">
    <numFmt numFmtId="164" formatCode="0.000"/>
  </numFmts>
  <fonts count="17">
    <font>
      <sz val="10"/>
      <name val="Arial Cyr"/>
      <charset val="204"/>
    </font>
    <font>
      <sz val="10"/>
      <name val="Arial Cyr"/>
      <charset val="204"/>
    </font>
    <font>
      <sz val="8"/>
      <name val="Arial Cyr"/>
      <charset val="204"/>
    </font>
    <font>
      <sz val="10"/>
      <name val="Times New Roman"/>
      <family val="1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b/>
      <sz val="12"/>
      <name val="Arial"/>
      <family val="2"/>
      <charset val="204"/>
    </font>
    <font>
      <sz val="9"/>
      <name val="Arial"/>
      <family val="2"/>
      <charset val="204"/>
    </font>
    <font>
      <b/>
      <sz val="11"/>
      <name val="Arial"/>
      <family val="2"/>
      <charset val="204"/>
    </font>
    <font>
      <b/>
      <sz val="10"/>
      <name val="Arial"/>
      <family val="2"/>
      <charset val="204"/>
    </font>
    <font>
      <b/>
      <sz val="9"/>
      <name val="Arial"/>
      <family val="2"/>
      <charset val="204"/>
    </font>
    <font>
      <b/>
      <sz val="10"/>
      <name val="Arial Cyr"/>
      <charset val="204"/>
    </font>
    <font>
      <b/>
      <sz val="11"/>
      <name val="Arial Cyr"/>
      <charset val="204"/>
    </font>
    <font>
      <i/>
      <sz val="9"/>
      <name val="Arial"/>
      <family val="2"/>
      <charset val="204"/>
    </font>
    <font>
      <sz val="10"/>
      <name val="Arial Cy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7">
    <xf numFmtId="0" fontId="0" fillId="0" borderId="0"/>
    <xf numFmtId="0" fontId="3" fillId="0" borderId="1">
      <alignment horizontal="center"/>
    </xf>
    <xf numFmtId="0" fontId="1" fillId="0" borderId="0">
      <alignment vertical="top"/>
    </xf>
    <xf numFmtId="0" fontId="3" fillId="0" borderId="1">
      <alignment horizontal="center"/>
    </xf>
    <xf numFmtId="0" fontId="3" fillId="0" borderId="0">
      <alignment vertical="top"/>
    </xf>
    <xf numFmtId="0" fontId="1" fillId="0" borderId="0"/>
    <xf numFmtId="0" fontId="3" fillId="0" borderId="0">
      <alignment horizontal="right" vertical="top" wrapText="1"/>
    </xf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3" fillId="0" borderId="1">
      <alignment horizontal="center" wrapText="1"/>
    </xf>
    <xf numFmtId="0" fontId="1" fillId="0" borderId="0">
      <alignment vertical="top"/>
    </xf>
    <xf numFmtId="0" fontId="1" fillId="0" borderId="0"/>
    <xf numFmtId="0" fontId="1" fillId="0" borderId="0"/>
    <xf numFmtId="0" fontId="3" fillId="0" borderId="0"/>
    <xf numFmtId="0" fontId="3" fillId="0" borderId="1">
      <alignment horizontal="center" wrapText="1"/>
    </xf>
    <xf numFmtId="0" fontId="3" fillId="0" borderId="1">
      <alignment horizontal="center"/>
    </xf>
    <xf numFmtId="0" fontId="6" fillId="0" borderId="0"/>
    <xf numFmtId="0" fontId="3" fillId="0" borderId="1">
      <alignment horizontal="center" wrapText="1"/>
    </xf>
    <xf numFmtId="0" fontId="1" fillId="0" borderId="0"/>
    <xf numFmtId="0" fontId="3" fillId="0" borderId="0">
      <alignment horizontal="center"/>
    </xf>
    <xf numFmtId="0" fontId="3" fillId="0" borderId="0">
      <alignment horizontal="left" vertical="top"/>
    </xf>
    <xf numFmtId="0" fontId="6" fillId="0" borderId="0"/>
    <xf numFmtId="0" fontId="3" fillId="0" borderId="0"/>
  </cellStyleXfs>
  <cellXfs count="134">
    <xf numFmtId="0" fontId="0" fillId="0" borderId="0" xfId="0"/>
    <xf numFmtId="0" fontId="7" fillId="0" borderId="0" xfId="0" applyFont="1"/>
    <xf numFmtId="0" fontId="8" fillId="0" borderId="0" xfId="0" applyFont="1"/>
    <xf numFmtId="0" fontId="8" fillId="0" borderId="0" xfId="0" applyFont="1" applyAlignment="1">
      <alignment horizontal="left" vertical="center"/>
    </xf>
    <xf numFmtId="0" fontId="7" fillId="0" borderId="0" xfId="0" applyFont="1" applyBorder="1"/>
    <xf numFmtId="0" fontId="9" fillId="0" borderId="0" xfId="0" applyFont="1" applyAlignment="1">
      <alignment horizontal="left" vertical="top"/>
    </xf>
    <xf numFmtId="0" fontId="9" fillId="0" borderId="0" xfId="0" applyFont="1" applyAlignment="1">
      <alignment vertical="top"/>
    </xf>
    <xf numFmtId="0" fontId="9" fillId="0" borderId="0" xfId="0" applyFont="1" applyAlignment="1"/>
    <xf numFmtId="0" fontId="9" fillId="0" borderId="0" xfId="23" applyFont="1" applyAlignment="1">
      <alignment horizontal="left"/>
    </xf>
    <xf numFmtId="0" fontId="10" fillId="0" borderId="0" xfId="23" applyFont="1">
      <alignment horizontal="center"/>
    </xf>
    <xf numFmtId="0" fontId="9" fillId="0" borderId="0" xfId="23" applyFont="1">
      <alignment horizontal="center"/>
    </xf>
    <xf numFmtId="0" fontId="12" fillId="0" borderId="2" xfId="0" applyFont="1" applyBorder="1" applyAlignment="1">
      <alignment vertical="top"/>
    </xf>
    <xf numFmtId="164" fontId="12" fillId="0" borderId="3" xfId="12" applyNumberFormat="1" applyFont="1" applyBorder="1" applyAlignment="1">
      <alignment horizontal="right"/>
    </xf>
    <xf numFmtId="0" fontId="9" fillId="0" borderId="0" xfId="0" applyFont="1" applyAlignment="1">
      <alignment horizontal="left" indent="1"/>
    </xf>
    <xf numFmtId="0" fontId="9" fillId="0" borderId="0" xfId="0" applyFont="1" applyAlignment="1">
      <alignment horizontal="right" vertical="top"/>
    </xf>
    <xf numFmtId="0" fontId="7" fillId="0" borderId="0" xfId="10" applyFont="1"/>
    <xf numFmtId="0" fontId="7" fillId="0" borderId="0" xfId="12" applyFont="1"/>
    <xf numFmtId="2" fontId="12" fillId="0" borderId="4" xfId="0" applyNumberFormat="1" applyFont="1" applyBorder="1" applyAlignment="1">
      <alignment horizontal="right" vertical="top"/>
    </xf>
    <xf numFmtId="0" fontId="9" fillId="0" borderId="4" xfId="0" applyFont="1" applyBorder="1" applyAlignment="1">
      <alignment vertical="top"/>
    </xf>
    <xf numFmtId="0" fontId="12" fillId="0" borderId="4" xfId="0" applyFont="1" applyBorder="1" applyAlignment="1">
      <alignment vertical="top"/>
    </xf>
    <xf numFmtId="2" fontId="12" fillId="0" borderId="0" xfId="0" applyNumberFormat="1" applyFont="1" applyAlignment="1">
      <alignment horizontal="right" vertical="top"/>
    </xf>
    <xf numFmtId="0" fontId="12" fillId="0" borderId="0" xfId="0" applyFont="1" applyAlignment="1">
      <alignment vertical="top"/>
    </xf>
    <xf numFmtId="0" fontId="12" fillId="0" borderId="0" xfId="0" applyFont="1" applyAlignment="1">
      <alignment horizontal="right" vertical="top"/>
    </xf>
    <xf numFmtId="0" fontId="9" fillId="0" borderId="0" xfId="0" applyFont="1" applyAlignment="1">
      <alignment horizontal="left"/>
    </xf>
    <xf numFmtId="0" fontId="9" fillId="0" borderId="5" xfId="0" applyFont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2" fontId="9" fillId="0" borderId="0" xfId="0" applyNumberFormat="1" applyFont="1" applyAlignment="1">
      <alignment horizontal="left" vertical="top" wrapText="1"/>
    </xf>
    <xf numFmtId="2" fontId="9" fillId="0" borderId="0" xfId="0" applyNumberFormat="1" applyFont="1" applyAlignment="1">
      <alignment horizontal="right" vertical="top" wrapText="1"/>
    </xf>
    <xf numFmtId="0" fontId="9" fillId="0" borderId="0" xfId="0" applyFont="1" applyAlignment="1">
      <alignment vertical="top" wrapText="1"/>
    </xf>
    <xf numFmtId="0" fontId="9" fillId="0" borderId="0" xfId="6" applyFont="1" applyAlignment="1">
      <alignment horizontal="right" vertical="top" wrapText="1"/>
    </xf>
    <xf numFmtId="0" fontId="9" fillId="0" borderId="0" xfId="0" applyFont="1"/>
    <xf numFmtId="0" fontId="7" fillId="0" borderId="0" xfId="0" applyFont="1" applyAlignment="1"/>
    <xf numFmtId="0" fontId="9" fillId="0" borderId="0" xfId="0" applyFont="1" applyBorder="1" applyAlignment="1">
      <alignment horizontal="center"/>
    </xf>
    <xf numFmtId="0" fontId="12" fillId="0" borderId="3" xfId="0" applyFont="1" applyBorder="1" applyAlignment="1">
      <alignment vertical="top"/>
    </xf>
    <xf numFmtId="164" fontId="11" fillId="0" borderId="3" xfId="12" applyNumberFormat="1" applyFont="1" applyBorder="1" applyAlignment="1">
      <alignment horizontal="right"/>
    </xf>
    <xf numFmtId="164" fontId="12" fillId="0" borderId="0" xfId="12" applyNumberFormat="1" applyFont="1" applyBorder="1" applyAlignment="1">
      <alignment horizontal="right"/>
    </xf>
    <xf numFmtId="0" fontId="9" fillId="0" borderId="0" xfId="0" applyFont="1" applyBorder="1" applyAlignment="1"/>
    <xf numFmtId="0" fontId="12" fillId="0" borderId="0" xfId="0" applyFont="1" applyBorder="1" applyAlignment="1">
      <alignment vertical="top"/>
    </xf>
    <xf numFmtId="0" fontId="9" fillId="0" borderId="0" xfId="0" applyFont="1" applyBorder="1" applyAlignment="1">
      <alignment vertical="top"/>
    </xf>
    <xf numFmtId="0" fontId="9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49" fontId="9" fillId="0" borderId="0" xfId="0" applyNumberFormat="1" applyFont="1" applyAlignment="1">
      <alignment horizontal="left" vertical="top" wrapText="1"/>
    </xf>
    <xf numFmtId="0" fontId="9" fillId="0" borderId="0" xfId="0" applyFont="1" applyAlignment="1">
      <alignment horizontal="center" vertical="top"/>
    </xf>
    <xf numFmtId="2" fontId="9" fillId="0" borderId="0" xfId="0" applyNumberFormat="1" applyFont="1" applyAlignment="1">
      <alignment horizontal="right" vertical="top"/>
    </xf>
    <xf numFmtId="1" fontId="7" fillId="0" borderId="0" xfId="0" applyNumberFormat="1" applyFont="1" applyAlignment="1">
      <alignment horizontal="right" vertical="top" wrapText="1"/>
    </xf>
    <xf numFmtId="0" fontId="9" fillId="0" borderId="0" xfId="0" applyFont="1" applyAlignment="1">
      <alignment horizontal="center" vertical="top" wrapText="1"/>
    </xf>
    <xf numFmtId="2" fontId="9" fillId="0" borderId="0" xfId="6" applyNumberFormat="1" applyFont="1" applyAlignment="1">
      <alignment horizontal="right" vertical="top" wrapText="1"/>
    </xf>
    <xf numFmtId="2" fontId="7" fillId="0" borderId="0" xfId="0" applyNumberFormat="1" applyFont="1"/>
    <xf numFmtId="2" fontId="7" fillId="0" borderId="0" xfId="6" applyNumberFormat="1" applyFont="1" applyAlignment="1">
      <alignment horizontal="right" vertical="top" wrapText="1"/>
    </xf>
    <xf numFmtId="0" fontId="7" fillId="0" borderId="0" xfId="0" applyFont="1" applyAlignment="1">
      <alignment vertical="top"/>
    </xf>
    <xf numFmtId="0" fontId="3" fillId="0" borderId="0" xfId="10"/>
    <xf numFmtId="0" fontId="1" fillId="0" borderId="0" xfId="12"/>
    <xf numFmtId="0" fontId="12" fillId="0" borderId="0" xfId="0" applyFont="1" applyAlignment="1">
      <alignment horizontal="left" vertical="top" indent="1"/>
    </xf>
    <xf numFmtId="0" fontId="11" fillId="0" borderId="0" xfId="0" applyFont="1" applyBorder="1"/>
    <xf numFmtId="0" fontId="11" fillId="0" borderId="0" xfId="0" applyFont="1" applyBorder="1" applyAlignment="1">
      <alignment horizontal="left" vertical="top" wrapText="1"/>
    </xf>
    <xf numFmtId="1" fontId="12" fillId="0" borderId="0" xfId="10" applyNumberFormat="1" applyFont="1" applyAlignment="1">
      <alignment horizontal="right"/>
    </xf>
    <xf numFmtId="0" fontId="3" fillId="0" borderId="0" xfId="23" applyBorder="1" applyAlignment="1">
      <alignment horizontal="left"/>
    </xf>
    <xf numFmtId="0" fontId="7" fillId="0" borderId="0" xfId="0" applyFont="1" applyAlignment="1">
      <alignment horizontal="left"/>
    </xf>
    <xf numFmtId="0" fontId="9" fillId="0" borderId="0" xfId="24" applyFont="1">
      <alignment horizontal="left" vertical="top"/>
    </xf>
    <xf numFmtId="0" fontId="7" fillId="0" borderId="17" xfId="13" applyFont="1" applyBorder="1">
      <alignment horizontal="center" wrapText="1"/>
    </xf>
    <xf numFmtId="0" fontId="7" fillId="0" borderId="17" xfId="13" applyFont="1" applyFill="1" applyBorder="1">
      <alignment horizontal="center" wrapText="1"/>
    </xf>
    <xf numFmtId="0" fontId="9" fillId="0" borderId="1" xfId="0" applyFont="1" applyBorder="1" applyAlignment="1">
      <alignment horizontal="left" vertical="top" wrapText="1"/>
    </xf>
    <xf numFmtId="2" fontId="9" fillId="0" borderId="1" xfId="0" applyNumberFormat="1" applyFont="1" applyBorder="1" applyAlignment="1">
      <alignment horizontal="left" vertical="top" wrapText="1"/>
    </xf>
    <xf numFmtId="49" fontId="9" fillId="0" borderId="1" xfId="0" applyNumberFormat="1" applyFont="1" applyBorder="1" applyAlignment="1">
      <alignment horizontal="right" vertical="top" wrapText="1"/>
    </xf>
    <xf numFmtId="2" fontId="9" fillId="0" borderId="1" xfId="0" applyNumberFormat="1" applyFont="1" applyBorder="1" applyAlignment="1">
      <alignment horizontal="right" vertical="top" wrapText="1"/>
    </xf>
    <xf numFmtId="0" fontId="9" fillId="0" borderId="1" xfId="0" applyFont="1" applyBorder="1" applyAlignment="1">
      <alignment horizontal="right" vertical="top" wrapText="1"/>
    </xf>
    <xf numFmtId="0" fontId="15" fillId="0" borderId="1" xfId="0" applyFont="1" applyBorder="1" applyAlignment="1">
      <alignment horizontal="left" vertical="top" wrapText="1"/>
    </xf>
    <xf numFmtId="2" fontId="15" fillId="0" borderId="1" xfId="0" applyNumberFormat="1" applyFont="1" applyBorder="1" applyAlignment="1">
      <alignment horizontal="left" vertical="top" wrapText="1"/>
    </xf>
    <xf numFmtId="49" fontId="15" fillId="0" borderId="1" xfId="0" applyNumberFormat="1" applyFont="1" applyBorder="1" applyAlignment="1">
      <alignment horizontal="right" vertical="top" wrapText="1"/>
    </xf>
    <xf numFmtId="2" fontId="15" fillId="0" borderId="1" xfId="0" applyNumberFormat="1" applyFont="1" applyBorder="1" applyAlignment="1">
      <alignment horizontal="right" vertical="top" wrapText="1"/>
    </xf>
    <xf numFmtId="0" fontId="15" fillId="0" borderId="1" xfId="0" applyFont="1" applyBorder="1" applyAlignment="1">
      <alignment horizontal="right" vertical="top" wrapText="1"/>
    </xf>
    <xf numFmtId="0" fontId="9" fillId="0" borderId="17" xfId="0" applyFont="1" applyBorder="1" applyAlignment="1">
      <alignment horizontal="left" vertical="top" wrapText="1"/>
    </xf>
    <xf numFmtId="2" fontId="9" fillId="0" borderId="17" xfId="0" applyNumberFormat="1" applyFont="1" applyBorder="1" applyAlignment="1">
      <alignment horizontal="left" vertical="top" wrapText="1"/>
    </xf>
    <xf numFmtId="49" fontId="9" fillId="0" borderId="17" xfId="0" applyNumberFormat="1" applyFont="1" applyBorder="1" applyAlignment="1">
      <alignment horizontal="right" vertical="top" wrapText="1"/>
    </xf>
    <xf numFmtId="2" fontId="9" fillId="0" borderId="17" xfId="0" applyNumberFormat="1" applyFont="1" applyBorder="1" applyAlignment="1">
      <alignment horizontal="right" vertical="top" wrapText="1"/>
    </xf>
    <xf numFmtId="0" fontId="9" fillId="0" borderId="17" xfId="0" applyFont="1" applyBorder="1" applyAlignment="1">
      <alignment horizontal="right" vertical="top" wrapText="1"/>
    </xf>
    <xf numFmtId="0" fontId="9" fillId="0" borderId="1" xfId="6" applyFont="1" applyBorder="1" applyAlignment="1">
      <alignment horizontal="right" vertical="top" wrapText="1"/>
    </xf>
    <xf numFmtId="0" fontId="12" fillId="0" borderId="1" xfId="6" applyFont="1" applyBorder="1" applyAlignment="1">
      <alignment horizontal="right" vertical="top" wrapText="1"/>
    </xf>
    <xf numFmtId="0" fontId="9" fillId="0" borderId="9" xfId="0" applyFont="1" applyBorder="1" applyAlignment="1">
      <alignment horizontal="center" vertical="center" wrapText="1"/>
    </xf>
    <xf numFmtId="0" fontId="9" fillId="0" borderId="1" xfId="3" applyFont="1" applyBorder="1">
      <alignment horizontal="center"/>
    </xf>
    <xf numFmtId="0" fontId="7" fillId="0" borderId="1" xfId="3" applyFont="1" applyBorder="1">
      <alignment horizontal="center"/>
    </xf>
    <xf numFmtId="0" fontId="9" fillId="0" borderId="1" xfId="0" applyFont="1" applyBorder="1" applyAlignment="1">
      <alignment horizontal="right" vertical="top"/>
    </xf>
    <xf numFmtId="49" fontId="9" fillId="0" borderId="1" xfId="0" applyNumberFormat="1" applyFont="1" applyBorder="1" applyAlignment="1">
      <alignment horizontal="left" vertical="top" wrapText="1"/>
    </xf>
    <xf numFmtId="0" fontId="9" fillId="0" borderId="1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top"/>
    </xf>
    <xf numFmtId="2" fontId="9" fillId="0" borderId="1" xfId="0" applyNumberFormat="1" applyFont="1" applyBorder="1" applyAlignment="1">
      <alignment horizontal="right" vertical="top"/>
    </xf>
    <xf numFmtId="1" fontId="7" fillId="0" borderId="1" xfId="0" applyNumberFormat="1" applyFont="1" applyBorder="1" applyAlignment="1">
      <alignment horizontal="right" vertical="top" wrapText="1"/>
    </xf>
    <xf numFmtId="0" fontId="9" fillId="0" borderId="17" xfId="0" applyFont="1" applyBorder="1" applyAlignment="1">
      <alignment horizontal="right" vertical="top"/>
    </xf>
    <xf numFmtId="49" fontId="9" fillId="0" borderId="17" xfId="0" applyNumberFormat="1" applyFont="1" applyBorder="1" applyAlignment="1">
      <alignment horizontal="left" vertical="top" wrapText="1"/>
    </xf>
    <xf numFmtId="0" fontId="9" fillId="0" borderId="17" xfId="0" applyFont="1" applyBorder="1" applyAlignment="1">
      <alignment horizontal="center" vertical="top" wrapText="1"/>
    </xf>
    <xf numFmtId="0" fontId="9" fillId="0" borderId="17" xfId="0" applyFont="1" applyBorder="1" applyAlignment="1">
      <alignment horizontal="center" vertical="top"/>
    </xf>
    <xf numFmtId="2" fontId="9" fillId="0" borderId="17" xfId="0" applyNumberFormat="1" applyFont="1" applyBorder="1" applyAlignment="1">
      <alignment horizontal="right" vertical="top"/>
    </xf>
    <xf numFmtId="1" fontId="7" fillId="0" borderId="17" xfId="0" applyNumberFormat="1" applyFont="1" applyBorder="1" applyAlignment="1">
      <alignment horizontal="right" vertical="top" wrapText="1"/>
    </xf>
    <xf numFmtId="2" fontId="12" fillId="0" borderId="1" xfId="0" applyNumberFormat="1" applyFont="1" applyBorder="1" applyAlignment="1">
      <alignment horizontal="right" vertical="top" wrapText="1"/>
    </xf>
    <xf numFmtId="2" fontId="12" fillId="0" borderId="1" xfId="0" applyNumberFormat="1" applyFont="1" applyBorder="1" applyAlignment="1">
      <alignment horizontal="right" vertical="top"/>
    </xf>
    <xf numFmtId="1" fontId="11" fillId="0" borderId="1" xfId="0" applyNumberFormat="1" applyFont="1" applyBorder="1" applyAlignment="1">
      <alignment horizontal="right" vertical="top" wrapText="1"/>
    </xf>
    <xf numFmtId="0" fontId="12" fillId="0" borderId="1" xfId="0" applyFont="1" applyBorder="1" applyAlignment="1">
      <alignment horizontal="center" vertical="top" wrapText="1"/>
    </xf>
    <xf numFmtId="0" fontId="9" fillId="0" borderId="1" xfId="6" applyFont="1" applyBorder="1" applyAlignment="1">
      <alignment horizontal="left" vertical="top" wrapText="1"/>
    </xf>
    <xf numFmtId="0" fontId="12" fillId="0" borderId="1" xfId="6" applyFont="1" applyBorder="1" applyAlignment="1">
      <alignment horizontal="left" vertical="top" wrapText="1"/>
    </xf>
    <xf numFmtId="0" fontId="10" fillId="0" borderId="1" xfId="0" applyFont="1" applyBorder="1" applyAlignment="1">
      <alignment horizontal="left" vertical="top" wrapText="1"/>
    </xf>
    <xf numFmtId="0" fontId="14" fillId="0" borderId="1" xfId="0" applyFont="1" applyBorder="1" applyAlignment="1">
      <alignment horizontal="left" vertical="top" wrapText="1"/>
    </xf>
    <xf numFmtId="0" fontId="9" fillId="0" borderId="5" xfId="0" applyFont="1" applyFill="1" applyBorder="1" applyAlignment="1">
      <alignment horizontal="center" vertical="center" wrapText="1"/>
    </xf>
    <xf numFmtId="164" fontId="12" fillId="0" borderId="10" xfId="12" applyNumberFormat="1" applyFont="1" applyBorder="1" applyAlignment="1">
      <alignment horizontal="right"/>
    </xf>
    <xf numFmtId="164" fontId="12" fillId="0" borderId="3" xfId="12" applyNumberFormat="1" applyFont="1" applyBorder="1" applyAlignment="1">
      <alignment horizontal="right"/>
    </xf>
    <xf numFmtId="0" fontId="10" fillId="0" borderId="0" xfId="23" applyFont="1">
      <alignment horizontal="center"/>
    </xf>
    <xf numFmtId="0" fontId="9" fillId="0" borderId="0" xfId="23" applyFont="1">
      <alignment horizontal="center"/>
    </xf>
    <xf numFmtId="0" fontId="9" fillId="0" borderId="0" xfId="23" applyFont="1" applyAlignment="1">
      <alignment horizontal="left"/>
    </xf>
    <xf numFmtId="0" fontId="9" fillId="0" borderId="10" xfId="0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9" fillId="0" borderId="2" xfId="0" applyFont="1" applyBorder="1" applyAlignment="1">
      <alignment horizontal="center"/>
    </xf>
    <xf numFmtId="164" fontId="11" fillId="0" borderId="10" xfId="10" applyNumberFormat="1" applyFont="1" applyBorder="1" applyAlignment="1">
      <alignment horizontal="right"/>
    </xf>
    <xf numFmtId="164" fontId="11" fillId="0" borderId="3" xfId="10" applyNumberFormat="1" applyFont="1" applyBorder="1" applyAlignment="1">
      <alignment horizontal="right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/>
    </xf>
    <xf numFmtId="0" fontId="9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top" wrapText="1"/>
    </xf>
    <xf numFmtId="0" fontId="13" fillId="0" borderId="1" xfId="0" applyFont="1" applyBorder="1" applyAlignment="1">
      <alignment horizontal="left" vertical="top" wrapText="1"/>
    </xf>
    <xf numFmtId="0" fontId="9" fillId="0" borderId="1" xfId="0" applyFont="1" applyBorder="1" applyAlignment="1">
      <alignment horizontal="left" vertical="top" wrapText="1"/>
    </xf>
    <xf numFmtId="0" fontId="0" fillId="0" borderId="1" xfId="0" applyFont="1" applyBorder="1" applyAlignment="1">
      <alignment horizontal="left" vertical="top" wrapText="1"/>
    </xf>
    <xf numFmtId="0" fontId="11" fillId="0" borderId="1" xfId="0" applyFont="1" applyBorder="1" applyAlignment="1">
      <alignment horizontal="left" vertical="top" wrapText="1"/>
    </xf>
    <xf numFmtId="0" fontId="9" fillId="0" borderId="14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</cellXfs>
  <cellStyles count="27">
    <cellStyle name="Акт" xfId="1"/>
    <cellStyle name="АктМТСН" xfId="2"/>
    <cellStyle name="ВедРесурсов" xfId="3"/>
    <cellStyle name="ВедРесурсовАкт" xfId="4"/>
    <cellStyle name="Индексы" xfId="5"/>
    <cellStyle name="Итоги" xfId="6"/>
    <cellStyle name="ИтогоАктБазЦ" xfId="7"/>
    <cellStyle name="ИтогоАктБИМ" xfId="8"/>
    <cellStyle name="ИтогоАктРесМет" xfId="9"/>
    <cellStyle name="ИтогоБазЦ" xfId="10"/>
    <cellStyle name="ИтогоБИМ" xfId="11"/>
    <cellStyle name="ИтогоРесМет" xfId="12"/>
    <cellStyle name="ЛокСмета" xfId="13"/>
    <cellStyle name="ЛокСмМТСН" xfId="14"/>
    <cellStyle name="М29" xfId="15"/>
    <cellStyle name="ОбСмета" xfId="16"/>
    <cellStyle name="Обычный" xfId="0" builtinId="0"/>
    <cellStyle name="Параметр" xfId="17"/>
    <cellStyle name="ПеременныеСметы" xfId="18"/>
    <cellStyle name="РесСмета" xfId="19"/>
    <cellStyle name="СводВедРес" xfId="20"/>
    <cellStyle name="СводкаСтоимРаб" xfId="21"/>
    <cellStyle name="СводРасч" xfId="22"/>
    <cellStyle name="Титул" xfId="23"/>
    <cellStyle name="Хвост" xfId="24"/>
    <cellStyle name="Ценник" xfId="25"/>
    <cellStyle name="Экспертиза" xfId="2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>
    <pageSetUpPr fitToPage="1"/>
  </sheetPr>
  <dimension ref="A2:Z139"/>
  <sheetViews>
    <sheetView showGridLines="0" tabSelected="1" topLeftCell="A7" workbookViewId="0">
      <selection activeCell="A24" sqref="A24"/>
    </sheetView>
  </sheetViews>
  <sheetFormatPr defaultRowHeight="12.75"/>
  <cols>
    <col min="1" max="1" width="6" style="1" customWidth="1"/>
    <col min="2" max="2" width="35.7109375" style="1" customWidth="1"/>
    <col min="3" max="3" width="11.85546875" style="1" customWidth="1"/>
    <col min="4" max="6" width="11.5703125" style="1" customWidth="1"/>
    <col min="7" max="7" width="12.7109375" style="1" customWidth="1"/>
    <col min="8" max="8" width="11.85546875" style="1" customWidth="1"/>
    <col min="9" max="9" width="11.5703125" style="1" customWidth="1"/>
    <col min="10" max="10" width="12.7109375" style="1" customWidth="1"/>
    <col min="11" max="11" width="11.5703125" style="1" customWidth="1"/>
    <col min="12" max="20" width="9.140625" style="1" hidden="1" customWidth="1"/>
    <col min="21" max="21" width="11.5703125" style="1" customWidth="1"/>
    <col min="22" max="23" width="9.140625" style="1" hidden="1" customWidth="1"/>
    <col min="24" max="27" width="0" style="1" hidden="1" customWidth="1"/>
    <col min="28" max="16384" width="9.140625" style="1"/>
  </cols>
  <sheetData>
    <row r="2" spans="1:21" ht="15.75">
      <c r="A2" s="2" t="s">
        <v>35</v>
      </c>
      <c r="H2" s="3" t="s">
        <v>36</v>
      </c>
    </row>
    <row r="3" spans="1:21">
      <c r="A3" s="57" t="s">
        <v>41</v>
      </c>
      <c r="H3" s="57" t="s">
        <v>41</v>
      </c>
    </row>
    <row r="4" spans="1:21">
      <c r="A4" s="57" t="s">
        <v>42</v>
      </c>
      <c r="B4" s="4"/>
      <c r="C4" s="4"/>
      <c r="D4" s="4"/>
      <c r="E4" s="4"/>
      <c r="F4" s="4"/>
      <c r="G4" s="4"/>
      <c r="H4" s="57" t="s">
        <v>42</v>
      </c>
    </row>
    <row r="5" spans="1:21">
      <c r="A5" s="1" t="s">
        <v>39</v>
      </c>
      <c r="B5" s="4"/>
      <c r="C5" s="4"/>
      <c r="D5" s="4"/>
      <c r="E5" s="4"/>
      <c r="F5" s="4"/>
      <c r="G5" s="4"/>
      <c r="H5" s="58" t="s">
        <v>40</v>
      </c>
    </row>
    <row r="6" spans="1:21">
      <c r="A6" s="4"/>
      <c r="B6" s="4"/>
      <c r="C6" s="4"/>
      <c r="D6" s="4"/>
      <c r="E6" s="4"/>
      <c r="F6" s="4"/>
      <c r="G6" s="4"/>
      <c r="H6" s="4"/>
    </row>
    <row r="7" spans="1:21" s="7" customFormat="1" ht="12">
      <c r="A7" s="5"/>
      <c r="B7" s="6"/>
      <c r="C7" s="6"/>
      <c r="D7" s="6"/>
    </row>
    <row r="8" spans="1:21" s="7" customFormat="1" ht="12">
      <c r="A8" s="8" t="s">
        <v>43</v>
      </c>
      <c r="B8" s="6"/>
      <c r="C8" s="6"/>
      <c r="D8" s="6"/>
    </row>
    <row r="9" spans="1:21" s="7" customFormat="1" ht="12">
      <c r="A9" s="5"/>
      <c r="B9" s="6"/>
      <c r="C9" s="6"/>
      <c r="D9" s="6"/>
    </row>
    <row r="10" spans="1:21" s="7" customFormat="1" ht="12">
      <c r="A10" s="8" t="s">
        <v>44</v>
      </c>
      <c r="B10" s="6"/>
      <c r="C10" s="6"/>
      <c r="D10" s="6"/>
    </row>
    <row r="11" spans="1:21" s="7" customFormat="1" ht="15">
      <c r="A11" s="105" t="s">
        <v>45</v>
      </c>
      <c r="B11" s="105"/>
      <c r="C11" s="105"/>
      <c r="D11" s="105"/>
      <c r="E11" s="105"/>
      <c r="F11" s="105"/>
      <c r="G11" s="105"/>
      <c r="H11" s="105"/>
      <c r="I11" s="105"/>
      <c r="J11" s="105"/>
      <c r="K11" s="105"/>
      <c r="L11" s="105"/>
      <c r="M11" s="105"/>
      <c r="N11" s="105"/>
      <c r="O11" s="105"/>
      <c r="P11" s="105"/>
      <c r="Q11" s="105"/>
      <c r="R11" s="105"/>
      <c r="S11" s="105"/>
      <c r="T11" s="105"/>
      <c r="U11" s="105"/>
    </row>
    <row r="12" spans="1:21" s="7" customFormat="1" ht="12">
      <c r="A12" s="106" t="s">
        <v>32</v>
      </c>
      <c r="B12" s="106"/>
      <c r="C12" s="106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106"/>
      <c r="P12" s="106"/>
      <c r="Q12" s="106"/>
      <c r="R12" s="106"/>
      <c r="S12" s="106"/>
      <c r="T12" s="106"/>
      <c r="U12" s="106"/>
    </row>
    <row r="13" spans="1:21" s="7" customFormat="1" ht="12">
      <c r="A13" s="106" t="s">
        <v>46</v>
      </c>
      <c r="B13" s="106"/>
      <c r="C13" s="106"/>
      <c r="D13" s="106"/>
      <c r="E13" s="106"/>
      <c r="F13" s="106"/>
      <c r="G13" s="106"/>
      <c r="H13" s="106"/>
      <c r="I13" s="106"/>
      <c r="J13" s="106"/>
      <c r="K13" s="106"/>
      <c r="L13" s="106"/>
      <c r="M13" s="106"/>
      <c r="N13" s="106"/>
      <c r="O13" s="106"/>
      <c r="P13" s="106"/>
      <c r="Q13" s="106"/>
      <c r="R13" s="106"/>
      <c r="S13" s="106"/>
      <c r="T13" s="106"/>
      <c r="U13" s="106"/>
    </row>
    <row r="14" spans="1:21" s="7" customFormat="1" ht="12">
      <c r="A14" s="107" t="s">
        <v>47</v>
      </c>
      <c r="B14" s="107"/>
      <c r="C14" s="107"/>
      <c r="D14" s="107"/>
      <c r="E14" s="107"/>
      <c r="F14" s="107"/>
      <c r="G14" s="107"/>
      <c r="H14" s="107"/>
      <c r="I14" s="107"/>
      <c r="J14" s="107"/>
      <c r="K14" s="107"/>
      <c r="L14" s="107"/>
      <c r="M14" s="107"/>
      <c r="N14" s="107"/>
      <c r="O14" s="107"/>
      <c r="P14" s="107"/>
      <c r="Q14" s="107"/>
      <c r="R14" s="107"/>
      <c r="S14" s="107"/>
      <c r="T14" s="107"/>
      <c r="U14" s="107"/>
    </row>
    <row r="15" spans="1:21" s="7" customFormat="1" ht="12"/>
    <row r="16" spans="1:21" s="7" customFormat="1" ht="12">
      <c r="G16" s="108" t="s">
        <v>17</v>
      </c>
      <c r="H16" s="109"/>
      <c r="I16" s="110"/>
      <c r="J16" s="108" t="s">
        <v>18</v>
      </c>
      <c r="K16" s="109"/>
      <c r="L16" s="109"/>
      <c r="M16" s="109"/>
      <c r="N16" s="109"/>
      <c r="O16" s="109"/>
      <c r="P16" s="109"/>
      <c r="Q16" s="109"/>
      <c r="R16" s="109"/>
      <c r="S16" s="109"/>
      <c r="T16" s="109"/>
      <c r="U16" s="110"/>
    </row>
    <row r="17" spans="1:26" s="7" customFormat="1">
      <c r="D17" s="5" t="s">
        <v>2</v>
      </c>
      <c r="G17" s="111">
        <f>107273/1000</f>
        <v>107.273</v>
      </c>
      <c r="H17" s="112"/>
      <c r="I17" s="11" t="s">
        <v>3</v>
      </c>
      <c r="J17" s="103">
        <v>430.92399999999998</v>
      </c>
      <c r="K17" s="104"/>
      <c r="L17" s="12"/>
      <c r="M17" s="12"/>
      <c r="N17" s="12"/>
      <c r="O17" s="12"/>
      <c r="P17" s="12"/>
      <c r="Q17" s="12"/>
      <c r="R17" s="12"/>
      <c r="S17" s="12"/>
      <c r="T17" s="12"/>
      <c r="U17" s="11" t="s">
        <v>3</v>
      </c>
    </row>
    <row r="18" spans="1:26" s="7" customFormat="1">
      <c r="D18" s="13" t="s">
        <v>33</v>
      </c>
      <c r="F18" s="14"/>
      <c r="G18" s="111">
        <f>0/1000</f>
        <v>0</v>
      </c>
      <c r="H18" s="112"/>
      <c r="I18" s="11" t="s">
        <v>3</v>
      </c>
      <c r="J18" s="103">
        <f>0/1000</f>
        <v>0</v>
      </c>
      <c r="K18" s="104"/>
      <c r="L18" s="12"/>
      <c r="M18" s="12"/>
      <c r="N18" s="12"/>
      <c r="O18" s="12"/>
      <c r="P18" s="12"/>
      <c r="Q18" s="12"/>
      <c r="R18" s="12"/>
      <c r="S18" s="12"/>
      <c r="T18" s="12"/>
      <c r="U18" s="11" t="s">
        <v>3</v>
      </c>
    </row>
    <row r="19" spans="1:26" s="7" customFormat="1">
      <c r="D19" s="13" t="s">
        <v>34</v>
      </c>
      <c r="F19" s="14"/>
      <c r="G19" s="111">
        <f>0/1000</f>
        <v>0</v>
      </c>
      <c r="H19" s="112"/>
      <c r="I19" s="11" t="s">
        <v>3</v>
      </c>
      <c r="J19" s="103">
        <f>0/1000</f>
        <v>0</v>
      </c>
      <c r="K19" s="104"/>
      <c r="L19" s="12"/>
      <c r="M19" s="12"/>
      <c r="N19" s="12"/>
      <c r="O19" s="12"/>
      <c r="P19" s="12"/>
      <c r="Q19" s="12"/>
      <c r="R19" s="12"/>
      <c r="S19" s="12"/>
      <c r="T19" s="12"/>
      <c r="U19" s="11" t="s">
        <v>3</v>
      </c>
    </row>
    <row r="20" spans="1:26" s="7" customFormat="1">
      <c r="D20" s="5" t="s">
        <v>4</v>
      </c>
      <c r="G20" s="111">
        <f>(V20+V21)/1000</f>
        <v>0.41967000000000004</v>
      </c>
      <c r="H20" s="112"/>
      <c r="I20" s="11" t="s">
        <v>5</v>
      </c>
      <c r="J20" s="103">
        <f>(W20+W21)/1000</f>
        <v>0.41967000000000004</v>
      </c>
      <c r="K20" s="104"/>
      <c r="L20" s="12"/>
      <c r="M20" s="12"/>
      <c r="N20" s="12"/>
      <c r="O20" s="12"/>
      <c r="P20" s="12"/>
      <c r="Q20" s="12"/>
      <c r="R20" s="12"/>
      <c r="S20" s="12"/>
      <c r="T20" s="12"/>
      <c r="U20" s="11" t="s">
        <v>5</v>
      </c>
      <c r="V20" s="15">
        <v>417.43</v>
      </c>
      <c r="W20" s="16">
        <v>417.43</v>
      </c>
      <c r="X20" s="51">
        <v>4653</v>
      </c>
      <c r="Y20" s="51">
        <v>4190</v>
      </c>
      <c r="Z20" s="51">
        <v>2476</v>
      </c>
    </row>
    <row r="21" spans="1:26" s="7" customFormat="1">
      <c r="D21" s="5" t="s">
        <v>6</v>
      </c>
      <c r="G21" s="111">
        <f>4653/1000</f>
        <v>4.6529999999999996</v>
      </c>
      <c r="H21" s="112"/>
      <c r="I21" s="11" t="s">
        <v>3</v>
      </c>
      <c r="J21" s="103">
        <f>60803/1000</f>
        <v>60.802999999999997</v>
      </c>
      <c r="K21" s="104"/>
      <c r="L21" s="12"/>
      <c r="M21" s="12"/>
      <c r="N21" s="12"/>
      <c r="O21" s="12"/>
      <c r="P21" s="12"/>
      <c r="Q21" s="12"/>
      <c r="R21" s="12"/>
      <c r="S21" s="12"/>
      <c r="T21" s="12"/>
      <c r="U21" s="11" t="s">
        <v>3</v>
      </c>
      <c r="V21" s="15">
        <v>2.2400000000000002</v>
      </c>
      <c r="W21" s="16">
        <v>2.2400000000000002</v>
      </c>
      <c r="X21" s="52">
        <v>60803</v>
      </c>
      <c r="Y21" s="52">
        <v>46491</v>
      </c>
      <c r="Z21" s="52">
        <v>25857</v>
      </c>
    </row>
    <row r="22" spans="1:26" s="7" customFormat="1" ht="12">
      <c r="F22" s="6"/>
      <c r="G22" s="17"/>
      <c r="H22" s="17"/>
      <c r="I22" s="18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8"/>
    </row>
    <row r="23" spans="1:26" s="7" customFormat="1" ht="12">
      <c r="B23" s="6"/>
      <c r="C23" s="6"/>
      <c r="D23" s="6"/>
      <c r="F23" s="14"/>
      <c r="G23" s="20"/>
      <c r="H23" s="20"/>
      <c r="I23" s="21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  <c r="U23" s="21"/>
    </row>
    <row r="24" spans="1:26" s="7" customFormat="1" ht="12">
      <c r="A24" s="5" t="s">
        <v>412</v>
      </c>
    </row>
    <row r="25" spans="1:26" s="7" customFormat="1" thickBot="1">
      <c r="A25" s="23"/>
    </row>
    <row r="26" spans="1:26" s="25" customFormat="1" ht="27" customHeight="1" thickBot="1">
      <c r="A26" s="116" t="s">
        <v>7</v>
      </c>
      <c r="B26" s="116" t="s">
        <v>8</v>
      </c>
      <c r="C26" s="116" t="s">
        <v>9</v>
      </c>
      <c r="D26" s="115" t="s">
        <v>10</v>
      </c>
      <c r="E26" s="115"/>
      <c r="F26" s="115"/>
      <c r="G26" s="115" t="s">
        <v>11</v>
      </c>
      <c r="H26" s="115"/>
      <c r="I26" s="115"/>
      <c r="J26" s="115" t="s">
        <v>12</v>
      </c>
      <c r="K26" s="115"/>
      <c r="L26" s="115"/>
      <c r="M26" s="115"/>
      <c r="N26" s="115"/>
      <c r="O26" s="115"/>
      <c r="P26" s="115"/>
      <c r="Q26" s="115"/>
      <c r="R26" s="115"/>
      <c r="S26" s="115"/>
      <c r="T26" s="115"/>
      <c r="U26" s="115"/>
    </row>
    <row r="27" spans="1:26" s="25" customFormat="1" ht="22.5" customHeight="1" thickBot="1">
      <c r="A27" s="116"/>
      <c r="B27" s="116"/>
      <c r="C27" s="116"/>
      <c r="D27" s="102" t="s">
        <v>1</v>
      </c>
      <c r="E27" s="24" t="s">
        <v>13</v>
      </c>
      <c r="F27" s="24" t="s">
        <v>14</v>
      </c>
      <c r="G27" s="102" t="s">
        <v>1</v>
      </c>
      <c r="H27" s="24" t="s">
        <v>13</v>
      </c>
      <c r="I27" s="24" t="s">
        <v>14</v>
      </c>
      <c r="J27" s="102" t="s">
        <v>1</v>
      </c>
      <c r="K27" s="24" t="s">
        <v>13</v>
      </c>
      <c r="L27" s="24"/>
      <c r="M27" s="24"/>
      <c r="N27" s="24"/>
      <c r="O27" s="24"/>
      <c r="P27" s="24"/>
      <c r="Q27" s="24"/>
      <c r="R27" s="24"/>
      <c r="S27" s="24"/>
      <c r="T27" s="24"/>
      <c r="U27" s="24" t="s">
        <v>14</v>
      </c>
    </row>
    <row r="28" spans="1:26" s="25" customFormat="1" ht="22.5" customHeight="1" thickBot="1">
      <c r="A28" s="116"/>
      <c r="B28" s="116"/>
      <c r="C28" s="116"/>
      <c r="D28" s="102"/>
      <c r="E28" s="24" t="s">
        <v>15</v>
      </c>
      <c r="F28" s="24" t="s">
        <v>16</v>
      </c>
      <c r="G28" s="102"/>
      <c r="H28" s="24" t="s">
        <v>15</v>
      </c>
      <c r="I28" s="24" t="s">
        <v>16</v>
      </c>
      <c r="J28" s="102"/>
      <c r="K28" s="24" t="s">
        <v>15</v>
      </c>
      <c r="L28" s="24"/>
      <c r="M28" s="24"/>
      <c r="N28" s="24"/>
      <c r="O28" s="24"/>
      <c r="P28" s="24"/>
      <c r="Q28" s="24"/>
      <c r="R28" s="24"/>
      <c r="S28" s="24"/>
      <c r="T28" s="24"/>
      <c r="U28" s="24" t="s">
        <v>16</v>
      </c>
    </row>
    <row r="29" spans="1:26" s="6" customFormat="1">
      <c r="A29" s="60">
        <v>1</v>
      </c>
      <c r="B29" s="60">
        <v>2</v>
      </c>
      <c r="C29" s="60">
        <v>3</v>
      </c>
      <c r="D29" s="61">
        <v>4</v>
      </c>
      <c r="E29" s="60">
        <v>5</v>
      </c>
      <c r="F29" s="60">
        <v>6</v>
      </c>
      <c r="G29" s="61">
        <v>7</v>
      </c>
      <c r="H29" s="60">
        <v>8</v>
      </c>
      <c r="I29" s="60">
        <v>9</v>
      </c>
      <c r="J29" s="61">
        <v>10</v>
      </c>
      <c r="K29" s="60">
        <v>11</v>
      </c>
      <c r="L29" s="60"/>
      <c r="M29" s="60"/>
      <c r="N29" s="60"/>
      <c r="O29" s="60"/>
      <c r="P29" s="60"/>
      <c r="Q29" s="60"/>
      <c r="R29" s="60"/>
      <c r="S29" s="60"/>
      <c r="T29" s="60"/>
      <c r="U29" s="60">
        <v>12</v>
      </c>
    </row>
    <row r="30" spans="1:26" s="28" customFormat="1" ht="21" customHeight="1">
      <c r="A30" s="100" t="s">
        <v>50</v>
      </c>
      <c r="B30" s="101"/>
      <c r="C30" s="101"/>
      <c r="D30" s="101"/>
      <c r="E30" s="101"/>
      <c r="F30" s="101"/>
      <c r="G30" s="101"/>
      <c r="H30" s="101"/>
      <c r="I30" s="101"/>
      <c r="J30" s="101"/>
      <c r="K30" s="101"/>
      <c r="L30" s="101"/>
      <c r="M30" s="101"/>
      <c r="N30" s="101"/>
      <c r="O30" s="101"/>
      <c r="P30" s="101"/>
      <c r="Q30" s="101"/>
      <c r="R30" s="101"/>
      <c r="S30" s="101"/>
      <c r="T30" s="101"/>
      <c r="U30" s="101"/>
    </row>
    <row r="31" spans="1:26" s="28" customFormat="1" ht="48">
      <c r="A31" s="62">
        <v>1</v>
      </c>
      <c r="B31" s="63" t="s">
        <v>51</v>
      </c>
      <c r="C31" s="64">
        <v>0.24</v>
      </c>
      <c r="D31" s="65">
        <v>1448.54</v>
      </c>
      <c r="E31" s="66">
        <v>1329.78</v>
      </c>
      <c r="F31" s="65" t="s">
        <v>52</v>
      </c>
      <c r="G31" s="65">
        <v>348</v>
      </c>
      <c r="H31" s="65">
        <v>319</v>
      </c>
      <c r="I31" s="65" t="s">
        <v>53</v>
      </c>
      <c r="J31" s="65">
        <v>4347</v>
      </c>
      <c r="K31" s="66">
        <v>4170</v>
      </c>
      <c r="L31" s="66"/>
      <c r="M31" s="66"/>
      <c r="N31" s="66"/>
      <c r="O31" s="66"/>
      <c r="P31" s="66"/>
      <c r="Q31" s="66"/>
      <c r="R31" s="66"/>
      <c r="S31" s="66"/>
      <c r="T31" s="66"/>
      <c r="U31" s="66" t="s">
        <v>54</v>
      </c>
    </row>
    <row r="32" spans="1:26" s="28" customFormat="1" ht="24">
      <c r="A32" s="67"/>
      <c r="B32" s="68" t="s">
        <v>55</v>
      </c>
      <c r="C32" s="69" t="s">
        <v>56</v>
      </c>
      <c r="D32" s="70"/>
      <c r="E32" s="71"/>
      <c r="F32" s="70"/>
      <c r="G32" s="70">
        <v>267</v>
      </c>
      <c r="H32" s="70"/>
      <c r="I32" s="70"/>
      <c r="J32" s="70">
        <v>2983</v>
      </c>
      <c r="K32" s="71"/>
      <c r="L32" s="71"/>
      <c r="M32" s="71"/>
      <c r="N32" s="71"/>
      <c r="O32" s="71"/>
      <c r="P32" s="71"/>
      <c r="Q32" s="71"/>
      <c r="R32" s="71"/>
      <c r="S32" s="71"/>
      <c r="T32" s="71"/>
      <c r="U32" s="71"/>
    </row>
    <row r="33" spans="1:26" s="28" customFormat="1" ht="24">
      <c r="A33" s="67"/>
      <c r="B33" s="68" t="s">
        <v>57</v>
      </c>
      <c r="C33" s="69" t="s">
        <v>58</v>
      </c>
      <c r="D33" s="70"/>
      <c r="E33" s="71"/>
      <c r="F33" s="70"/>
      <c r="G33" s="70">
        <v>202</v>
      </c>
      <c r="H33" s="70"/>
      <c r="I33" s="70"/>
      <c r="J33" s="70">
        <v>2131</v>
      </c>
      <c r="K33" s="71"/>
      <c r="L33" s="71"/>
      <c r="M33" s="71"/>
      <c r="N33" s="71"/>
      <c r="O33" s="71"/>
      <c r="P33" s="71"/>
      <c r="Q33" s="71"/>
      <c r="R33" s="71"/>
      <c r="S33" s="71"/>
      <c r="T33" s="71"/>
      <c r="U33" s="71"/>
    </row>
    <row r="34" spans="1:26" s="6" customFormat="1" ht="12">
      <c r="A34" s="67"/>
      <c r="B34" s="68" t="s">
        <v>59</v>
      </c>
      <c r="C34" s="69" t="s">
        <v>60</v>
      </c>
      <c r="D34" s="70"/>
      <c r="E34" s="71"/>
      <c r="F34" s="70"/>
      <c r="G34" s="70">
        <v>817</v>
      </c>
      <c r="H34" s="70"/>
      <c r="I34" s="70"/>
      <c r="J34" s="70">
        <v>9461</v>
      </c>
      <c r="K34" s="71"/>
      <c r="L34" s="71"/>
      <c r="M34" s="71"/>
      <c r="N34" s="71"/>
      <c r="O34" s="71"/>
      <c r="P34" s="71"/>
      <c r="Q34" s="71"/>
      <c r="R34" s="71"/>
      <c r="S34" s="71"/>
      <c r="T34" s="71"/>
      <c r="U34" s="71"/>
      <c r="V34" s="28"/>
      <c r="W34" s="28"/>
      <c r="X34" s="28"/>
      <c r="Y34" s="28"/>
      <c r="Z34" s="28"/>
    </row>
    <row r="35" spans="1:26" s="6" customFormat="1" ht="48">
      <c r="A35" s="62">
        <v>2</v>
      </c>
      <c r="B35" s="63" t="s">
        <v>61</v>
      </c>
      <c r="C35" s="64">
        <v>0.57599999999999996</v>
      </c>
      <c r="D35" s="65">
        <v>498.93</v>
      </c>
      <c r="E35" s="66">
        <v>467.56</v>
      </c>
      <c r="F35" s="65" t="s">
        <v>62</v>
      </c>
      <c r="G35" s="65">
        <v>287</v>
      </c>
      <c r="H35" s="65">
        <v>269</v>
      </c>
      <c r="I35" s="65" t="s">
        <v>63</v>
      </c>
      <c r="J35" s="65">
        <v>3606</v>
      </c>
      <c r="K35" s="66">
        <v>3517</v>
      </c>
      <c r="L35" s="66"/>
      <c r="M35" s="66"/>
      <c r="N35" s="66"/>
      <c r="O35" s="66"/>
      <c r="P35" s="66"/>
      <c r="Q35" s="66"/>
      <c r="R35" s="66"/>
      <c r="S35" s="66"/>
      <c r="T35" s="66"/>
      <c r="U35" s="66" t="s">
        <v>64</v>
      </c>
      <c r="V35" s="28"/>
      <c r="W35" s="28"/>
      <c r="X35" s="28"/>
      <c r="Y35" s="28"/>
      <c r="Z35" s="28"/>
    </row>
    <row r="36" spans="1:26" s="6" customFormat="1" ht="24">
      <c r="A36" s="67"/>
      <c r="B36" s="68" t="s">
        <v>65</v>
      </c>
      <c r="C36" s="69" t="s">
        <v>56</v>
      </c>
      <c r="D36" s="70"/>
      <c r="E36" s="71"/>
      <c r="F36" s="70"/>
      <c r="G36" s="70">
        <v>228</v>
      </c>
      <c r="H36" s="70"/>
      <c r="I36" s="70"/>
      <c r="J36" s="70">
        <v>2542</v>
      </c>
      <c r="K36" s="71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28"/>
      <c r="W36" s="28"/>
      <c r="X36" s="28"/>
      <c r="Y36" s="28"/>
      <c r="Z36" s="28"/>
    </row>
    <row r="37" spans="1:26" s="6" customFormat="1" ht="24">
      <c r="A37" s="67"/>
      <c r="B37" s="68" t="s">
        <v>66</v>
      </c>
      <c r="C37" s="69" t="s">
        <v>58</v>
      </c>
      <c r="D37" s="70"/>
      <c r="E37" s="71"/>
      <c r="F37" s="70"/>
      <c r="G37" s="70">
        <v>172</v>
      </c>
      <c r="H37" s="70"/>
      <c r="I37" s="70"/>
      <c r="J37" s="70">
        <v>1816</v>
      </c>
      <c r="K37" s="71"/>
      <c r="L37" s="71"/>
      <c r="M37" s="71"/>
      <c r="N37" s="71"/>
      <c r="O37" s="71"/>
      <c r="P37" s="71"/>
      <c r="Q37" s="71"/>
      <c r="R37" s="71"/>
      <c r="S37" s="71"/>
      <c r="T37" s="71"/>
      <c r="U37" s="71"/>
      <c r="V37" s="28"/>
      <c r="W37" s="28"/>
      <c r="X37" s="28"/>
      <c r="Y37" s="28"/>
      <c r="Z37" s="28"/>
    </row>
    <row r="38" spans="1:26" s="30" customFormat="1" ht="12">
      <c r="A38" s="67"/>
      <c r="B38" s="68" t="s">
        <v>59</v>
      </c>
      <c r="C38" s="69" t="s">
        <v>60</v>
      </c>
      <c r="D38" s="70"/>
      <c r="E38" s="71"/>
      <c r="F38" s="70"/>
      <c r="G38" s="70">
        <v>687</v>
      </c>
      <c r="H38" s="70"/>
      <c r="I38" s="70"/>
      <c r="J38" s="70">
        <v>7964</v>
      </c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28"/>
      <c r="W38" s="28"/>
      <c r="X38" s="28"/>
      <c r="Y38" s="28"/>
      <c r="Z38" s="28"/>
    </row>
    <row r="39" spans="1:26" ht="48">
      <c r="A39" s="62">
        <v>3</v>
      </c>
      <c r="B39" s="63" t="s">
        <v>67</v>
      </c>
      <c r="C39" s="64" t="s">
        <v>68</v>
      </c>
      <c r="D39" s="65">
        <v>963</v>
      </c>
      <c r="E39" s="66">
        <v>963</v>
      </c>
      <c r="F39" s="65"/>
      <c r="G39" s="65">
        <v>141</v>
      </c>
      <c r="H39" s="65">
        <v>141</v>
      </c>
      <c r="I39" s="65"/>
      <c r="J39" s="65">
        <v>1838</v>
      </c>
      <c r="K39" s="66">
        <v>1838</v>
      </c>
      <c r="L39" s="66"/>
      <c r="M39" s="66"/>
      <c r="N39" s="66"/>
      <c r="O39" s="66"/>
      <c r="P39" s="66"/>
      <c r="Q39" s="66"/>
      <c r="R39" s="66"/>
      <c r="S39" s="66"/>
      <c r="T39" s="66"/>
      <c r="U39" s="66"/>
      <c r="V39" s="28"/>
      <c r="W39" s="28"/>
      <c r="X39" s="28"/>
      <c r="Y39" s="28"/>
      <c r="Z39" s="28"/>
    </row>
    <row r="40" spans="1:26" ht="24">
      <c r="A40" s="67"/>
      <c r="B40" s="68" t="s">
        <v>69</v>
      </c>
      <c r="C40" s="69" t="s">
        <v>56</v>
      </c>
      <c r="D40" s="70"/>
      <c r="E40" s="71"/>
      <c r="F40" s="70"/>
      <c r="G40" s="70">
        <v>116</v>
      </c>
      <c r="H40" s="70"/>
      <c r="I40" s="70"/>
      <c r="J40" s="70">
        <v>1287</v>
      </c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28"/>
      <c r="W40" s="28"/>
      <c r="X40" s="28"/>
      <c r="Y40" s="28"/>
      <c r="Z40" s="28"/>
    </row>
    <row r="41" spans="1:26" ht="24">
      <c r="A41" s="67"/>
      <c r="B41" s="68" t="s">
        <v>70</v>
      </c>
      <c r="C41" s="69" t="s">
        <v>58</v>
      </c>
      <c r="D41" s="70"/>
      <c r="E41" s="71"/>
      <c r="F41" s="70"/>
      <c r="G41" s="70">
        <v>87</v>
      </c>
      <c r="H41" s="70"/>
      <c r="I41" s="70"/>
      <c r="J41" s="70">
        <v>919</v>
      </c>
      <c r="K41" s="71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28"/>
      <c r="W41" s="28"/>
      <c r="X41" s="28"/>
      <c r="Y41" s="28"/>
      <c r="Z41" s="28"/>
    </row>
    <row r="42" spans="1:26">
      <c r="A42" s="67"/>
      <c r="B42" s="68" t="s">
        <v>59</v>
      </c>
      <c r="C42" s="69" t="s">
        <v>60</v>
      </c>
      <c r="D42" s="70"/>
      <c r="E42" s="71"/>
      <c r="F42" s="70"/>
      <c r="G42" s="70">
        <v>344</v>
      </c>
      <c r="H42" s="70"/>
      <c r="I42" s="70"/>
      <c r="J42" s="70">
        <v>4044</v>
      </c>
      <c r="K42" s="71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28"/>
      <c r="W42" s="28"/>
      <c r="X42" s="28"/>
      <c r="Y42" s="28"/>
      <c r="Z42" s="28"/>
    </row>
    <row r="43" spans="1:26" ht="108">
      <c r="A43" s="62">
        <v>4</v>
      </c>
      <c r="B43" s="63" t="s">
        <v>71</v>
      </c>
      <c r="C43" s="64" t="s">
        <v>72</v>
      </c>
      <c r="D43" s="65">
        <v>868.86</v>
      </c>
      <c r="E43" s="66">
        <v>850.82</v>
      </c>
      <c r="F43" s="65" t="s">
        <v>73</v>
      </c>
      <c r="G43" s="65">
        <v>130</v>
      </c>
      <c r="H43" s="65">
        <v>127</v>
      </c>
      <c r="I43" s="65">
        <v>3</v>
      </c>
      <c r="J43" s="65">
        <v>1680</v>
      </c>
      <c r="K43" s="66">
        <v>1665</v>
      </c>
      <c r="L43" s="66"/>
      <c r="M43" s="66"/>
      <c r="N43" s="66"/>
      <c r="O43" s="66"/>
      <c r="P43" s="66"/>
      <c r="Q43" s="66"/>
      <c r="R43" s="66"/>
      <c r="S43" s="66"/>
      <c r="T43" s="66"/>
      <c r="U43" s="66" t="s">
        <v>74</v>
      </c>
      <c r="V43" s="28"/>
      <c r="W43" s="28"/>
      <c r="X43" s="28"/>
      <c r="Y43" s="28"/>
      <c r="Z43" s="28"/>
    </row>
    <row r="44" spans="1:26" ht="24">
      <c r="A44" s="67"/>
      <c r="B44" s="68" t="s">
        <v>75</v>
      </c>
      <c r="C44" s="69" t="s">
        <v>76</v>
      </c>
      <c r="D44" s="70"/>
      <c r="E44" s="71"/>
      <c r="F44" s="70"/>
      <c r="G44" s="70">
        <v>137</v>
      </c>
      <c r="H44" s="70"/>
      <c r="I44" s="70"/>
      <c r="J44" s="70">
        <v>1535</v>
      </c>
      <c r="K44" s="71"/>
      <c r="L44" s="71"/>
      <c r="M44" s="71"/>
      <c r="N44" s="71"/>
      <c r="O44" s="71"/>
      <c r="P44" s="71"/>
      <c r="Q44" s="71"/>
      <c r="R44" s="71"/>
      <c r="S44" s="71"/>
      <c r="T44" s="71"/>
      <c r="U44" s="71"/>
      <c r="V44" s="28"/>
      <c r="W44" s="28"/>
      <c r="X44" s="28"/>
      <c r="Y44" s="28"/>
      <c r="Z44" s="28"/>
    </row>
    <row r="45" spans="1:26" ht="24">
      <c r="A45" s="67"/>
      <c r="B45" s="68" t="s">
        <v>77</v>
      </c>
      <c r="C45" s="69" t="s">
        <v>78</v>
      </c>
      <c r="D45" s="70"/>
      <c r="E45" s="71"/>
      <c r="F45" s="70"/>
      <c r="G45" s="70">
        <v>70</v>
      </c>
      <c r="H45" s="70"/>
      <c r="I45" s="70"/>
      <c r="J45" s="70">
        <v>734</v>
      </c>
      <c r="K45" s="71"/>
      <c r="L45" s="71"/>
      <c r="M45" s="71"/>
      <c r="N45" s="71"/>
      <c r="O45" s="71"/>
      <c r="P45" s="71"/>
      <c r="Q45" s="71"/>
      <c r="R45" s="71"/>
      <c r="S45" s="71"/>
      <c r="T45" s="71"/>
      <c r="U45" s="71"/>
      <c r="V45" s="28"/>
      <c r="W45" s="28"/>
      <c r="X45" s="28"/>
      <c r="Y45" s="28"/>
      <c r="Z45" s="28"/>
    </row>
    <row r="46" spans="1:26">
      <c r="A46" s="67"/>
      <c r="B46" s="68" t="s">
        <v>59</v>
      </c>
      <c r="C46" s="69" t="s">
        <v>60</v>
      </c>
      <c r="D46" s="70"/>
      <c r="E46" s="71"/>
      <c r="F46" s="70"/>
      <c r="G46" s="70">
        <v>337</v>
      </c>
      <c r="H46" s="70"/>
      <c r="I46" s="70"/>
      <c r="J46" s="70">
        <v>3949</v>
      </c>
      <c r="K46" s="71"/>
      <c r="L46" s="71"/>
      <c r="M46" s="71"/>
      <c r="N46" s="71"/>
      <c r="O46" s="71"/>
      <c r="P46" s="71"/>
      <c r="Q46" s="71"/>
      <c r="R46" s="71"/>
      <c r="S46" s="71"/>
      <c r="T46" s="71"/>
      <c r="U46" s="71"/>
      <c r="V46" s="28"/>
      <c r="W46" s="28"/>
      <c r="X46" s="28"/>
      <c r="Y46" s="28"/>
      <c r="Z46" s="28"/>
    </row>
    <row r="47" spans="1:26" ht="108">
      <c r="A47" s="62">
        <v>5</v>
      </c>
      <c r="B47" s="63" t="s">
        <v>79</v>
      </c>
      <c r="C47" s="64">
        <v>0.161</v>
      </c>
      <c r="D47" s="65">
        <v>11834.19</v>
      </c>
      <c r="E47" s="66" t="s">
        <v>80</v>
      </c>
      <c r="F47" s="65" t="s">
        <v>81</v>
      </c>
      <c r="G47" s="65">
        <v>1905</v>
      </c>
      <c r="H47" s="65" t="s">
        <v>82</v>
      </c>
      <c r="I47" s="65" t="s">
        <v>83</v>
      </c>
      <c r="J47" s="65">
        <v>10583</v>
      </c>
      <c r="K47" s="66" t="s">
        <v>84</v>
      </c>
      <c r="L47" s="66"/>
      <c r="M47" s="66"/>
      <c r="N47" s="66"/>
      <c r="O47" s="66"/>
      <c r="P47" s="66"/>
      <c r="Q47" s="66"/>
      <c r="R47" s="66"/>
      <c r="S47" s="66"/>
      <c r="T47" s="66"/>
      <c r="U47" s="66" t="s">
        <v>85</v>
      </c>
      <c r="V47" s="28"/>
      <c r="W47" s="28"/>
      <c r="X47" s="28"/>
      <c r="Y47" s="28"/>
      <c r="Z47" s="28"/>
    </row>
    <row r="48" spans="1:26" ht="24">
      <c r="A48" s="67"/>
      <c r="B48" s="68" t="s">
        <v>86</v>
      </c>
      <c r="C48" s="69" t="s">
        <v>87</v>
      </c>
      <c r="D48" s="70"/>
      <c r="E48" s="71"/>
      <c r="F48" s="70"/>
      <c r="G48" s="70">
        <v>326</v>
      </c>
      <c r="H48" s="70"/>
      <c r="I48" s="70"/>
      <c r="J48" s="70">
        <v>3614</v>
      </c>
      <c r="K48" s="71"/>
      <c r="L48" s="71"/>
      <c r="M48" s="71"/>
      <c r="N48" s="71"/>
      <c r="O48" s="71"/>
      <c r="P48" s="71"/>
      <c r="Q48" s="71"/>
      <c r="R48" s="71"/>
      <c r="S48" s="71"/>
      <c r="T48" s="71"/>
      <c r="U48" s="71"/>
      <c r="V48" s="28"/>
      <c r="W48" s="28"/>
      <c r="X48" s="28"/>
      <c r="Y48" s="28"/>
      <c r="Z48" s="28"/>
    </row>
    <row r="49" spans="1:26" ht="24">
      <c r="A49" s="67"/>
      <c r="B49" s="68" t="s">
        <v>88</v>
      </c>
      <c r="C49" s="69" t="s">
        <v>89</v>
      </c>
      <c r="D49" s="70"/>
      <c r="E49" s="71"/>
      <c r="F49" s="70"/>
      <c r="G49" s="70">
        <v>166</v>
      </c>
      <c r="H49" s="70"/>
      <c r="I49" s="70"/>
      <c r="J49" s="70">
        <v>1726</v>
      </c>
      <c r="K49" s="71"/>
      <c r="L49" s="71"/>
      <c r="M49" s="71"/>
      <c r="N49" s="71"/>
      <c r="O49" s="71"/>
      <c r="P49" s="71"/>
      <c r="Q49" s="71"/>
      <c r="R49" s="71"/>
      <c r="S49" s="71"/>
      <c r="T49" s="71"/>
      <c r="U49" s="71"/>
      <c r="V49" s="28"/>
      <c r="W49" s="28"/>
      <c r="X49" s="28"/>
      <c r="Y49" s="28"/>
      <c r="Z49" s="28"/>
    </row>
    <row r="50" spans="1:26">
      <c r="A50" s="67"/>
      <c r="B50" s="68" t="s">
        <v>59</v>
      </c>
      <c r="C50" s="69" t="s">
        <v>60</v>
      </c>
      <c r="D50" s="70"/>
      <c r="E50" s="71"/>
      <c r="F50" s="70"/>
      <c r="G50" s="70">
        <v>2456</v>
      </c>
      <c r="H50" s="70"/>
      <c r="I50" s="70"/>
      <c r="J50" s="70">
        <v>16551</v>
      </c>
      <c r="K50" s="71"/>
      <c r="L50" s="71"/>
      <c r="M50" s="71"/>
      <c r="N50" s="71"/>
      <c r="O50" s="71"/>
      <c r="P50" s="71"/>
      <c r="Q50" s="71"/>
      <c r="R50" s="71"/>
      <c r="S50" s="71"/>
      <c r="T50" s="71"/>
      <c r="U50" s="71"/>
      <c r="V50" s="28"/>
      <c r="W50" s="28"/>
      <c r="X50" s="28"/>
      <c r="Y50" s="28"/>
      <c r="Z50" s="28"/>
    </row>
    <row r="51" spans="1:26" ht="84">
      <c r="A51" s="62">
        <v>6</v>
      </c>
      <c r="B51" s="63" t="s">
        <v>90</v>
      </c>
      <c r="C51" s="64">
        <v>0.25180000000000002</v>
      </c>
      <c r="D51" s="65">
        <v>11493.91</v>
      </c>
      <c r="E51" s="66" t="s">
        <v>91</v>
      </c>
      <c r="F51" s="65" t="s">
        <v>92</v>
      </c>
      <c r="G51" s="65">
        <v>2894</v>
      </c>
      <c r="H51" s="65" t="s">
        <v>93</v>
      </c>
      <c r="I51" s="65" t="s">
        <v>94</v>
      </c>
      <c r="J51" s="65">
        <v>16096</v>
      </c>
      <c r="K51" s="66" t="s">
        <v>95</v>
      </c>
      <c r="L51" s="66"/>
      <c r="M51" s="66"/>
      <c r="N51" s="66"/>
      <c r="O51" s="66"/>
      <c r="P51" s="66"/>
      <c r="Q51" s="66"/>
      <c r="R51" s="66"/>
      <c r="S51" s="66"/>
      <c r="T51" s="66"/>
      <c r="U51" s="66" t="s">
        <v>96</v>
      </c>
      <c r="V51" s="28"/>
      <c r="W51" s="28"/>
      <c r="X51" s="28"/>
      <c r="Y51" s="28"/>
      <c r="Z51" s="28"/>
    </row>
    <row r="52" spans="1:26" ht="24">
      <c r="A52" s="67"/>
      <c r="B52" s="68" t="s">
        <v>97</v>
      </c>
      <c r="C52" s="69" t="s">
        <v>87</v>
      </c>
      <c r="D52" s="70"/>
      <c r="E52" s="71"/>
      <c r="F52" s="70"/>
      <c r="G52" s="70">
        <v>498</v>
      </c>
      <c r="H52" s="70"/>
      <c r="I52" s="70"/>
      <c r="J52" s="70">
        <v>5521</v>
      </c>
      <c r="K52" s="71"/>
      <c r="L52" s="71"/>
      <c r="M52" s="71"/>
      <c r="N52" s="71"/>
      <c r="O52" s="71"/>
      <c r="P52" s="71"/>
      <c r="Q52" s="71"/>
      <c r="R52" s="71"/>
      <c r="S52" s="71"/>
      <c r="T52" s="71"/>
      <c r="U52" s="71"/>
      <c r="V52" s="28"/>
      <c r="W52" s="28"/>
      <c r="X52" s="28"/>
      <c r="Y52" s="28"/>
      <c r="Z52" s="28"/>
    </row>
    <row r="53" spans="1:26" ht="24">
      <c r="A53" s="67"/>
      <c r="B53" s="68" t="s">
        <v>98</v>
      </c>
      <c r="C53" s="69" t="s">
        <v>89</v>
      </c>
      <c r="D53" s="70"/>
      <c r="E53" s="71"/>
      <c r="F53" s="70"/>
      <c r="G53" s="70">
        <v>254</v>
      </c>
      <c r="H53" s="70"/>
      <c r="I53" s="70"/>
      <c r="J53" s="70">
        <v>2638</v>
      </c>
      <c r="K53" s="71"/>
      <c r="L53" s="71"/>
      <c r="M53" s="71"/>
      <c r="N53" s="71"/>
      <c r="O53" s="71"/>
      <c r="P53" s="71"/>
      <c r="Q53" s="71"/>
      <c r="R53" s="71"/>
      <c r="S53" s="71"/>
      <c r="T53" s="71"/>
      <c r="U53" s="71"/>
      <c r="V53" s="28"/>
      <c r="W53" s="28"/>
      <c r="X53" s="28"/>
      <c r="Y53" s="28"/>
      <c r="Z53" s="28"/>
    </row>
    <row r="54" spans="1:26">
      <c r="A54" s="67"/>
      <c r="B54" s="68" t="s">
        <v>59</v>
      </c>
      <c r="C54" s="69" t="s">
        <v>60</v>
      </c>
      <c r="D54" s="70"/>
      <c r="E54" s="71"/>
      <c r="F54" s="70"/>
      <c r="G54" s="70">
        <v>3737</v>
      </c>
      <c r="H54" s="70"/>
      <c r="I54" s="70"/>
      <c r="J54" s="70">
        <v>25217</v>
      </c>
      <c r="K54" s="71"/>
      <c r="L54" s="71"/>
      <c r="M54" s="71"/>
      <c r="N54" s="71"/>
      <c r="O54" s="71"/>
      <c r="P54" s="71"/>
      <c r="Q54" s="71"/>
      <c r="R54" s="71"/>
      <c r="S54" s="71"/>
      <c r="T54" s="71"/>
      <c r="U54" s="71"/>
      <c r="V54" s="28"/>
      <c r="W54" s="28"/>
      <c r="X54" s="28"/>
      <c r="Y54" s="28"/>
      <c r="Z54" s="28"/>
    </row>
    <row r="55" spans="1:26" ht="84">
      <c r="A55" s="62">
        <v>7</v>
      </c>
      <c r="B55" s="63" t="s">
        <v>99</v>
      </c>
      <c r="C55" s="64">
        <v>0.16320000000000001</v>
      </c>
      <c r="D55" s="65">
        <v>15370.65</v>
      </c>
      <c r="E55" s="66" t="s">
        <v>100</v>
      </c>
      <c r="F55" s="65" t="s">
        <v>101</v>
      </c>
      <c r="G55" s="65">
        <v>2508</v>
      </c>
      <c r="H55" s="65" t="s">
        <v>102</v>
      </c>
      <c r="I55" s="65" t="s">
        <v>103</v>
      </c>
      <c r="J55" s="65">
        <v>13818</v>
      </c>
      <c r="K55" s="66" t="s">
        <v>104</v>
      </c>
      <c r="L55" s="66"/>
      <c r="M55" s="66"/>
      <c r="N55" s="66"/>
      <c r="O55" s="66"/>
      <c r="P55" s="66"/>
      <c r="Q55" s="66"/>
      <c r="R55" s="66"/>
      <c r="S55" s="66"/>
      <c r="T55" s="66"/>
      <c r="U55" s="66" t="s">
        <v>105</v>
      </c>
      <c r="V55" s="28"/>
      <c r="W55" s="28"/>
      <c r="X55" s="28"/>
      <c r="Y55" s="28"/>
      <c r="Z55" s="28"/>
    </row>
    <row r="56" spans="1:26" ht="24">
      <c r="A56" s="67"/>
      <c r="B56" s="68" t="s">
        <v>106</v>
      </c>
      <c r="C56" s="69" t="s">
        <v>87</v>
      </c>
      <c r="D56" s="70"/>
      <c r="E56" s="71"/>
      <c r="F56" s="70"/>
      <c r="G56" s="70">
        <v>419</v>
      </c>
      <c r="H56" s="70"/>
      <c r="I56" s="70"/>
      <c r="J56" s="70">
        <v>4641</v>
      </c>
      <c r="K56" s="71"/>
      <c r="L56" s="71"/>
      <c r="M56" s="71"/>
      <c r="N56" s="71"/>
      <c r="O56" s="71"/>
      <c r="P56" s="71"/>
      <c r="Q56" s="71"/>
      <c r="R56" s="71"/>
      <c r="S56" s="71"/>
      <c r="T56" s="71"/>
      <c r="U56" s="71"/>
      <c r="V56" s="28"/>
      <c r="W56" s="28"/>
      <c r="X56" s="28"/>
      <c r="Y56" s="28"/>
      <c r="Z56" s="28"/>
    </row>
    <row r="57" spans="1:26" ht="24">
      <c r="A57" s="67"/>
      <c r="B57" s="68" t="s">
        <v>107</v>
      </c>
      <c r="C57" s="69" t="s">
        <v>89</v>
      </c>
      <c r="D57" s="70"/>
      <c r="E57" s="71"/>
      <c r="F57" s="70"/>
      <c r="G57" s="70">
        <v>213</v>
      </c>
      <c r="H57" s="70"/>
      <c r="I57" s="70"/>
      <c r="J57" s="70">
        <v>2218</v>
      </c>
      <c r="K57" s="71"/>
      <c r="L57" s="71"/>
      <c r="M57" s="71"/>
      <c r="N57" s="71"/>
      <c r="O57" s="71"/>
      <c r="P57" s="71"/>
      <c r="Q57" s="71"/>
      <c r="R57" s="71"/>
      <c r="S57" s="71"/>
      <c r="T57" s="71"/>
      <c r="U57" s="71"/>
      <c r="V57" s="28"/>
      <c r="W57" s="28"/>
      <c r="X57" s="28"/>
      <c r="Y57" s="28"/>
      <c r="Z57" s="28"/>
    </row>
    <row r="58" spans="1:26">
      <c r="A58" s="67"/>
      <c r="B58" s="68" t="s">
        <v>59</v>
      </c>
      <c r="C58" s="69" t="s">
        <v>60</v>
      </c>
      <c r="D58" s="70"/>
      <c r="E58" s="71"/>
      <c r="F58" s="70"/>
      <c r="G58" s="70">
        <v>3214</v>
      </c>
      <c r="H58" s="70"/>
      <c r="I58" s="70"/>
      <c r="J58" s="70">
        <v>21464</v>
      </c>
      <c r="K58" s="71"/>
      <c r="L58" s="71"/>
      <c r="M58" s="71"/>
      <c r="N58" s="71"/>
      <c r="O58" s="71"/>
      <c r="P58" s="71"/>
      <c r="Q58" s="71"/>
      <c r="R58" s="71"/>
      <c r="S58" s="71"/>
      <c r="T58" s="71"/>
      <c r="U58" s="71"/>
      <c r="V58" s="28"/>
      <c r="W58" s="28"/>
      <c r="X58" s="28"/>
      <c r="Y58" s="28"/>
      <c r="Z58" s="28"/>
    </row>
    <row r="59" spans="1:26" ht="48">
      <c r="A59" s="62">
        <v>8</v>
      </c>
      <c r="B59" s="63" t="s">
        <v>108</v>
      </c>
      <c r="C59" s="64">
        <v>0.41799999999999998</v>
      </c>
      <c r="D59" s="65">
        <v>3525.89</v>
      </c>
      <c r="E59" s="66" t="s">
        <v>109</v>
      </c>
      <c r="F59" s="65" t="s">
        <v>110</v>
      </c>
      <c r="G59" s="65">
        <v>1474</v>
      </c>
      <c r="H59" s="65" t="s">
        <v>111</v>
      </c>
      <c r="I59" s="65">
        <v>9</v>
      </c>
      <c r="J59" s="65">
        <v>6902</v>
      </c>
      <c r="K59" s="66" t="s">
        <v>112</v>
      </c>
      <c r="L59" s="66"/>
      <c r="M59" s="66"/>
      <c r="N59" s="66"/>
      <c r="O59" s="66"/>
      <c r="P59" s="66"/>
      <c r="Q59" s="66"/>
      <c r="R59" s="66"/>
      <c r="S59" s="66"/>
      <c r="T59" s="66"/>
      <c r="U59" s="66" t="s">
        <v>113</v>
      </c>
      <c r="V59" s="28"/>
      <c r="W59" s="28"/>
      <c r="X59" s="28"/>
      <c r="Y59" s="28"/>
      <c r="Z59" s="28"/>
    </row>
    <row r="60" spans="1:26" ht="24">
      <c r="A60" s="67"/>
      <c r="B60" s="68" t="s">
        <v>114</v>
      </c>
      <c r="C60" s="69" t="s">
        <v>87</v>
      </c>
      <c r="D60" s="70"/>
      <c r="E60" s="71"/>
      <c r="F60" s="70"/>
      <c r="G60" s="70">
        <v>117</v>
      </c>
      <c r="H60" s="70"/>
      <c r="I60" s="70"/>
      <c r="J60" s="70">
        <v>1301</v>
      </c>
      <c r="K60" s="71"/>
      <c r="L60" s="71"/>
      <c r="M60" s="71"/>
      <c r="N60" s="71"/>
      <c r="O60" s="71"/>
      <c r="P60" s="71"/>
      <c r="Q60" s="71"/>
      <c r="R60" s="71"/>
      <c r="S60" s="71"/>
      <c r="T60" s="71"/>
      <c r="U60" s="71"/>
      <c r="V60" s="28"/>
      <c r="W60" s="28"/>
      <c r="X60" s="28"/>
      <c r="Y60" s="28"/>
      <c r="Z60" s="28"/>
    </row>
    <row r="61" spans="1:26" ht="24">
      <c r="A61" s="67"/>
      <c r="B61" s="68" t="s">
        <v>115</v>
      </c>
      <c r="C61" s="69" t="s">
        <v>89</v>
      </c>
      <c r="D61" s="70"/>
      <c r="E61" s="71"/>
      <c r="F61" s="70"/>
      <c r="G61" s="70">
        <v>59</v>
      </c>
      <c r="H61" s="70"/>
      <c r="I61" s="70"/>
      <c r="J61" s="70">
        <v>621</v>
      </c>
      <c r="K61" s="71"/>
      <c r="L61" s="71"/>
      <c r="M61" s="71"/>
      <c r="N61" s="71"/>
      <c r="O61" s="71"/>
      <c r="P61" s="71"/>
      <c r="Q61" s="71"/>
      <c r="R61" s="71"/>
      <c r="S61" s="71"/>
      <c r="T61" s="71"/>
      <c r="U61" s="71"/>
      <c r="V61" s="28"/>
      <c r="W61" s="28"/>
      <c r="X61" s="28"/>
      <c r="Y61" s="28"/>
      <c r="Z61" s="28"/>
    </row>
    <row r="62" spans="1:26">
      <c r="A62" s="67"/>
      <c r="B62" s="68" t="s">
        <v>59</v>
      </c>
      <c r="C62" s="69" t="s">
        <v>60</v>
      </c>
      <c r="D62" s="70"/>
      <c r="E62" s="71"/>
      <c r="F62" s="70"/>
      <c r="G62" s="70">
        <v>1666</v>
      </c>
      <c r="H62" s="70"/>
      <c r="I62" s="70"/>
      <c r="J62" s="70">
        <v>9025</v>
      </c>
      <c r="K62" s="71"/>
      <c r="L62" s="71"/>
      <c r="M62" s="71"/>
      <c r="N62" s="71"/>
      <c r="O62" s="71"/>
      <c r="P62" s="71"/>
      <c r="Q62" s="71"/>
      <c r="R62" s="71"/>
      <c r="S62" s="71"/>
      <c r="T62" s="71"/>
      <c r="U62" s="71"/>
      <c r="V62" s="28"/>
      <c r="W62" s="28"/>
      <c r="X62" s="28"/>
      <c r="Y62" s="28"/>
      <c r="Z62" s="28"/>
    </row>
    <row r="63" spans="1:26" ht="36">
      <c r="A63" s="62">
        <v>9</v>
      </c>
      <c r="B63" s="63" t="s">
        <v>116</v>
      </c>
      <c r="C63" s="64">
        <v>41.8</v>
      </c>
      <c r="D63" s="65">
        <v>224</v>
      </c>
      <c r="E63" s="66" t="s">
        <v>117</v>
      </c>
      <c r="F63" s="65"/>
      <c r="G63" s="65">
        <v>9363</v>
      </c>
      <c r="H63" s="65" t="s">
        <v>118</v>
      </c>
      <c r="I63" s="65"/>
      <c r="J63" s="65">
        <v>8774</v>
      </c>
      <c r="K63" s="66" t="s">
        <v>119</v>
      </c>
      <c r="L63" s="66"/>
      <c r="M63" s="66"/>
      <c r="N63" s="66"/>
      <c r="O63" s="66"/>
      <c r="P63" s="66"/>
      <c r="Q63" s="66"/>
      <c r="R63" s="66"/>
      <c r="S63" s="66"/>
      <c r="T63" s="66"/>
      <c r="U63" s="66"/>
      <c r="V63" s="28"/>
      <c r="W63" s="28"/>
      <c r="X63" s="28"/>
      <c r="Y63" s="28"/>
      <c r="Z63" s="28"/>
    </row>
    <row r="64" spans="1:26" ht="72">
      <c r="A64" s="62">
        <v>10</v>
      </c>
      <c r="B64" s="63" t="s">
        <v>120</v>
      </c>
      <c r="C64" s="64">
        <v>16.100000000000001</v>
      </c>
      <c r="D64" s="65">
        <v>1230</v>
      </c>
      <c r="E64" s="66" t="s">
        <v>121</v>
      </c>
      <c r="F64" s="65"/>
      <c r="G64" s="65">
        <v>19803</v>
      </c>
      <c r="H64" s="65" t="s">
        <v>122</v>
      </c>
      <c r="I64" s="65"/>
      <c r="J64" s="65">
        <v>42783</v>
      </c>
      <c r="K64" s="66" t="s">
        <v>123</v>
      </c>
      <c r="L64" s="66"/>
      <c r="M64" s="66"/>
      <c r="N64" s="66"/>
      <c r="O64" s="66"/>
      <c r="P64" s="66"/>
      <c r="Q64" s="66"/>
      <c r="R64" s="66"/>
      <c r="S64" s="66"/>
      <c r="T64" s="66"/>
      <c r="U64" s="66"/>
      <c r="V64" s="28"/>
      <c r="W64" s="28"/>
      <c r="X64" s="28"/>
      <c r="Y64" s="28"/>
      <c r="Z64" s="28"/>
    </row>
    <row r="65" spans="1:26" ht="84">
      <c r="A65" s="62">
        <v>11</v>
      </c>
      <c r="B65" s="63" t="s">
        <v>124</v>
      </c>
      <c r="C65" s="64">
        <v>25.8</v>
      </c>
      <c r="D65" s="65">
        <v>1327.01</v>
      </c>
      <c r="E65" s="66" t="s">
        <v>125</v>
      </c>
      <c r="F65" s="65"/>
      <c r="G65" s="65">
        <v>34237</v>
      </c>
      <c r="H65" s="65" t="s">
        <v>126</v>
      </c>
      <c r="I65" s="65"/>
      <c r="J65" s="65">
        <v>73762</v>
      </c>
      <c r="K65" s="66" t="s">
        <v>127</v>
      </c>
      <c r="L65" s="66"/>
      <c r="M65" s="66"/>
      <c r="N65" s="66"/>
      <c r="O65" s="66"/>
      <c r="P65" s="66"/>
      <c r="Q65" s="66"/>
      <c r="R65" s="66"/>
      <c r="S65" s="66"/>
      <c r="T65" s="66"/>
      <c r="U65" s="66"/>
      <c r="V65" s="28"/>
      <c r="W65" s="28"/>
      <c r="X65" s="28"/>
      <c r="Y65" s="28"/>
      <c r="Z65" s="28"/>
    </row>
    <row r="66" spans="1:26" ht="84">
      <c r="A66" s="62">
        <v>12</v>
      </c>
      <c r="B66" s="63" t="s">
        <v>128</v>
      </c>
      <c r="C66" s="64">
        <v>16.32</v>
      </c>
      <c r="D66" s="65">
        <v>1306.2</v>
      </c>
      <c r="E66" s="66" t="s">
        <v>129</v>
      </c>
      <c r="F66" s="65"/>
      <c r="G66" s="65">
        <v>21317</v>
      </c>
      <c r="H66" s="65" t="s">
        <v>130</v>
      </c>
      <c r="I66" s="65"/>
      <c r="J66" s="65">
        <v>48273</v>
      </c>
      <c r="K66" s="66" t="s">
        <v>131</v>
      </c>
      <c r="L66" s="66"/>
      <c r="M66" s="66"/>
      <c r="N66" s="66"/>
      <c r="O66" s="66"/>
      <c r="P66" s="66"/>
      <c r="Q66" s="66"/>
      <c r="R66" s="66"/>
      <c r="S66" s="66"/>
      <c r="T66" s="66"/>
      <c r="U66" s="66"/>
      <c r="V66" s="28"/>
      <c r="W66" s="28"/>
      <c r="X66" s="28"/>
      <c r="Y66" s="28"/>
      <c r="Z66" s="28"/>
    </row>
    <row r="67" spans="1:26" ht="72">
      <c r="A67" s="62">
        <v>13</v>
      </c>
      <c r="B67" s="63" t="s">
        <v>132</v>
      </c>
      <c r="C67" s="64">
        <v>0.15</v>
      </c>
      <c r="D67" s="65">
        <v>1409.47</v>
      </c>
      <c r="E67" s="66" t="s">
        <v>133</v>
      </c>
      <c r="F67" s="65" t="s">
        <v>134</v>
      </c>
      <c r="G67" s="65">
        <v>211</v>
      </c>
      <c r="H67" s="65" t="s">
        <v>135</v>
      </c>
      <c r="I67" s="65">
        <v>4</v>
      </c>
      <c r="J67" s="65">
        <v>2570</v>
      </c>
      <c r="K67" s="66" t="s">
        <v>136</v>
      </c>
      <c r="L67" s="66"/>
      <c r="M67" s="66"/>
      <c r="N67" s="66"/>
      <c r="O67" s="66"/>
      <c r="P67" s="66"/>
      <c r="Q67" s="66"/>
      <c r="R67" s="66"/>
      <c r="S67" s="66"/>
      <c r="T67" s="66"/>
      <c r="U67" s="66" t="s">
        <v>137</v>
      </c>
      <c r="V67" s="28"/>
      <c r="W67" s="28"/>
      <c r="X67" s="28"/>
      <c r="Y67" s="28"/>
      <c r="Z67" s="28"/>
    </row>
    <row r="68" spans="1:26" ht="24">
      <c r="A68" s="67"/>
      <c r="B68" s="68" t="s">
        <v>138</v>
      </c>
      <c r="C68" s="69" t="s">
        <v>76</v>
      </c>
      <c r="D68" s="70"/>
      <c r="E68" s="71"/>
      <c r="F68" s="70"/>
      <c r="G68" s="70">
        <v>226</v>
      </c>
      <c r="H68" s="70"/>
      <c r="I68" s="70"/>
      <c r="J68" s="70">
        <v>2527</v>
      </c>
      <c r="K68" s="71"/>
      <c r="L68" s="71"/>
      <c r="M68" s="71"/>
      <c r="N68" s="71"/>
      <c r="O68" s="71"/>
      <c r="P68" s="71"/>
      <c r="Q68" s="71"/>
      <c r="R68" s="71"/>
      <c r="S68" s="71"/>
      <c r="T68" s="71"/>
      <c r="U68" s="71"/>
      <c r="V68" s="28"/>
      <c r="W68" s="28"/>
      <c r="X68" s="28"/>
      <c r="Y68" s="28"/>
      <c r="Z68" s="28"/>
    </row>
    <row r="69" spans="1:26" ht="24">
      <c r="A69" s="67"/>
      <c r="B69" s="68" t="s">
        <v>139</v>
      </c>
      <c r="C69" s="69" t="s">
        <v>78</v>
      </c>
      <c r="D69" s="70"/>
      <c r="E69" s="71"/>
      <c r="F69" s="70"/>
      <c r="G69" s="70">
        <v>115</v>
      </c>
      <c r="H69" s="70"/>
      <c r="I69" s="70"/>
      <c r="J69" s="70">
        <v>1209</v>
      </c>
      <c r="K69" s="71"/>
      <c r="L69" s="71"/>
      <c r="M69" s="71"/>
      <c r="N69" s="71"/>
      <c r="O69" s="71"/>
      <c r="P69" s="71"/>
      <c r="Q69" s="71"/>
      <c r="R69" s="71"/>
      <c r="S69" s="71"/>
      <c r="T69" s="71"/>
      <c r="U69" s="71"/>
      <c r="V69" s="28"/>
      <c r="W69" s="28"/>
      <c r="X69" s="28"/>
      <c r="Y69" s="28"/>
      <c r="Z69" s="28"/>
    </row>
    <row r="70" spans="1:26">
      <c r="A70" s="67"/>
      <c r="B70" s="68" t="s">
        <v>59</v>
      </c>
      <c r="C70" s="69" t="s">
        <v>60</v>
      </c>
      <c r="D70" s="70"/>
      <c r="E70" s="71"/>
      <c r="F70" s="70"/>
      <c r="G70" s="70">
        <v>580</v>
      </c>
      <c r="H70" s="70"/>
      <c r="I70" s="70"/>
      <c r="J70" s="70">
        <v>6669</v>
      </c>
      <c r="K70" s="71"/>
      <c r="L70" s="71"/>
      <c r="M70" s="71"/>
      <c r="N70" s="71"/>
      <c r="O70" s="71"/>
      <c r="P70" s="71"/>
      <c r="Q70" s="71"/>
      <c r="R70" s="71"/>
      <c r="S70" s="71"/>
      <c r="T70" s="71"/>
      <c r="U70" s="71"/>
      <c r="V70" s="28"/>
      <c r="W70" s="28"/>
      <c r="X70" s="28"/>
      <c r="Y70" s="28"/>
      <c r="Z70" s="28"/>
    </row>
    <row r="71" spans="1:26" ht="60">
      <c r="A71" s="62">
        <v>14</v>
      </c>
      <c r="B71" s="63" t="s">
        <v>140</v>
      </c>
      <c r="C71" s="64">
        <v>15</v>
      </c>
      <c r="D71" s="65">
        <v>99.97</v>
      </c>
      <c r="E71" s="66" t="s">
        <v>141</v>
      </c>
      <c r="F71" s="65"/>
      <c r="G71" s="65">
        <v>1500</v>
      </c>
      <c r="H71" s="65" t="s">
        <v>142</v>
      </c>
      <c r="I71" s="65"/>
      <c r="J71" s="65">
        <v>9400</v>
      </c>
      <c r="K71" s="66" t="s">
        <v>143</v>
      </c>
      <c r="L71" s="66"/>
      <c r="M71" s="66"/>
      <c r="N71" s="66"/>
      <c r="O71" s="66"/>
      <c r="P71" s="66"/>
      <c r="Q71" s="66"/>
      <c r="R71" s="66"/>
      <c r="S71" s="66"/>
      <c r="T71" s="66"/>
      <c r="U71" s="66"/>
      <c r="V71" s="28"/>
      <c r="W71" s="28"/>
      <c r="X71" s="28"/>
      <c r="Y71" s="28"/>
      <c r="Z71" s="28"/>
    </row>
    <row r="72" spans="1:26" ht="60">
      <c r="A72" s="62">
        <v>15</v>
      </c>
      <c r="B72" s="63" t="s">
        <v>144</v>
      </c>
      <c r="C72" s="64" t="s">
        <v>145</v>
      </c>
      <c r="D72" s="65">
        <v>7208.92</v>
      </c>
      <c r="E72" s="66" t="s">
        <v>146</v>
      </c>
      <c r="F72" s="65" t="s">
        <v>147</v>
      </c>
      <c r="G72" s="65">
        <v>2294</v>
      </c>
      <c r="H72" s="65" t="s">
        <v>148</v>
      </c>
      <c r="I72" s="65" t="s">
        <v>149</v>
      </c>
      <c r="J72" s="65">
        <v>22181</v>
      </c>
      <c r="K72" s="66" t="s">
        <v>150</v>
      </c>
      <c r="L72" s="66"/>
      <c r="M72" s="66"/>
      <c r="N72" s="66"/>
      <c r="O72" s="66"/>
      <c r="P72" s="66"/>
      <c r="Q72" s="66"/>
      <c r="R72" s="66"/>
      <c r="S72" s="66"/>
      <c r="T72" s="66"/>
      <c r="U72" s="66" t="s">
        <v>151</v>
      </c>
      <c r="V72" s="28"/>
      <c r="W72" s="28"/>
      <c r="X72" s="28"/>
      <c r="Y72" s="28"/>
      <c r="Z72" s="28"/>
    </row>
    <row r="73" spans="1:26" ht="24">
      <c r="A73" s="67"/>
      <c r="B73" s="68" t="s">
        <v>152</v>
      </c>
      <c r="C73" s="69" t="s">
        <v>153</v>
      </c>
      <c r="D73" s="70"/>
      <c r="E73" s="71"/>
      <c r="F73" s="70"/>
      <c r="G73" s="70">
        <v>1097</v>
      </c>
      <c r="H73" s="70"/>
      <c r="I73" s="70"/>
      <c r="J73" s="70">
        <v>12152</v>
      </c>
      <c r="K73" s="71"/>
      <c r="L73" s="71"/>
      <c r="M73" s="71"/>
      <c r="N73" s="71"/>
      <c r="O73" s="71"/>
      <c r="P73" s="71"/>
      <c r="Q73" s="71"/>
      <c r="R73" s="71"/>
      <c r="S73" s="71"/>
      <c r="T73" s="71"/>
      <c r="U73" s="71"/>
      <c r="V73" s="28"/>
      <c r="W73" s="28"/>
      <c r="X73" s="28"/>
      <c r="Y73" s="28"/>
      <c r="Z73" s="28"/>
    </row>
    <row r="74" spans="1:26" ht="24">
      <c r="A74" s="67"/>
      <c r="B74" s="68" t="s">
        <v>154</v>
      </c>
      <c r="C74" s="69" t="s">
        <v>155</v>
      </c>
      <c r="D74" s="70"/>
      <c r="E74" s="71"/>
      <c r="F74" s="70"/>
      <c r="G74" s="70">
        <v>694</v>
      </c>
      <c r="H74" s="70"/>
      <c r="I74" s="70"/>
      <c r="J74" s="70">
        <v>7255</v>
      </c>
      <c r="K74" s="71"/>
      <c r="L74" s="71"/>
      <c r="M74" s="71"/>
      <c r="N74" s="71"/>
      <c r="O74" s="71"/>
      <c r="P74" s="71"/>
      <c r="Q74" s="71"/>
      <c r="R74" s="71"/>
      <c r="S74" s="71"/>
      <c r="T74" s="71"/>
      <c r="U74" s="71"/>
      <c r="V74" s="28"/>
      <c r="W74" s="28"/>
      <c r="X74" s="28"/>
      <c r="Y74" s="28"/>
      <c r="Z74" s="28"/>
    </row>
    <row r="75" spans="1:26">
      <c r="A75" s="67"/>
      <c r="B75" s="68" t="s">
        <v>59</v>
      </c>
      <c r="C75" s="69" t="s">
        <v>60</v>
      </c>
      <c r="D75" s="70"/>
      <c r="E75" s="71"/>
      <c r="F75" s="70"/>
      <c r="G75" s="70">
        <v>4085</v>
      </c>
      <c r="H75" s="70"/>
      <c r="I75" s="70"/>
      <c r="J75" s="70">
        <v>41588</v>
      </c>
      <c r="K75" s="71"/>
      <c r="L75" s="71"/>
      <c r="M75" s="71"/>
      <c r="N75" s="71"/>
      <c r="O75" s="71"/>
      <c r="P75" s="71"/>
      <c r="Q75" s="71"/>
      <c r="R75" s="71"/>
      <c r="S75" s="71"/>
      <c r="T75" s="71"/>
      <c r="U75" s="71"/>
      <c r="V75" s="28"/>
      <c r="W75" s="28"/>
      <c r="X75" s="28"/>
      <c r="Y75" s="28"/>
      <c r="Z75" s="28"/>
    </row>
    <row r="76" spans="1:26" ht="72">
      <c r="A76" s="62">
        <v>16</v>
      </c>
      <c r="B76" s="63" t="s">
        <v>156</v>
      </c>
      <c r="C76" s="64" t="s">
        <v>157</v>
      </c>
      <c r="D76" s="65">
        <v>6625.75</v>
      </c>
      <c r="E76" s="66" t="s">
        <v>158</v>
      </c>
      <c r="F76" s="65">
        <v>3.14</v>
      </c>
      <c r="G76" s="65">
        <v>1054</v>
      </c>
      <c r="H76" s="65" t="s">
        <v>159</v>
      </c>
      <c r="I76" s="65"/>
      <c r="J76" s="65">
        <v>9917</v>
      </c>
      <c r="K76" s="66" t="s">
        <v>160</v>
      </c>
      <c r="L76" s="66"/>
      <c r="M76" s="66"/>
      <c r="N76" s="66"/>
      <c r="O76" s="66"/>
      <c r="P76" s="66"/>
      <c r="Q76" s="66"/>
      <c r="R76" s="66"/>
      <c r="S76" s="66"/>
      <c r="T76" s="66"/>
      <c r="U76" s="66">
        <v>2</v>
      </c>
      <c r="V76" s="28"/>
      <c r="W76" s="28"/>
      <c r="X76" s="28"/>
      <c r="Y76" s="28"/>
      <c r="Z76" s="28"/>
    </row>
    <row r="77" spans="1:26" ht="24">
      <c r="A77" s="67"/>
      <c r="B77" s="68" t="s">
        <v>161</v>
      </c>
      <c r="C77" s="69" t="s">
        <v>153</v>
      </c>
      <c r="D77" s="70"/>
      <c r="E77" s="71"/>
      <c r="F77" s="70"/>
      <c r="G77" s="70">
        <v>477</v>
      </c>
      <c r="H77" s="70"/>
      <c r="I77" s="70"/>
      <c r="J77" s="70">
        <v>5283</v>
      </c>
      <c r="K77" s="71"/>
      <c r="L77" s="71"/>
      <c r="M77" s="71"/>
      <c r="N77" s="71"/>
      <c r="O77" s="71"/>
      <c r="P77" s="71"/>
      <c r="Q77" s="71"/>
      <c r="R77" s="71"/>
      <c r="S77" s="71"/>
      <c r="T77" s="71"/>
      <c r="U77" s="71"/>
      <c r="V77" s="28"/>
      <c r="W77" s="28"/>
      <c r="X77" s="28"/>
      <c r="Y77" s="28"/>
      <c r="Z77" s="28"/>
    </row>
    <row r="78" spans="1:26" ht="24">
      <c r="A78" s="67"/>
      <c r="B78" s="68" t="s">
        <v>162</v>
      </c>
      <c r="C78" s="69" t="s">
        <v>155</v>
      </c>
      <c r="D78" s="70"/>
      <c r="E78" s="71"/>
      <c r="F78" s="70"/>
      <c r="G78" s="70">
        <v>302</v>
      </c>
      <c r="H78" s="70"/>
      <c r="I78" s="70"/>
      <c r="J78" s="70">
        <v>3154</v>
      </c>
      <c r="K78" s="71"/>
      <c r="L78" s="71"/>
      <c r="M78" s="71"/>
      <c r="N78" s="71"/>
      <c r="O78" s="71"/>
      <c r="P78" s="71"/>
      <c r="Q78" s="71"/>
      <c r="R78" s="71"/>
      <c r="S78" s="71"/>
      <c r="T78" s="71"/>
      <c r="U78" s="71"/>
      <c r="V78" s="28"/>
      <c r="W78" s="28"/>
      <c r="X78" s="28"/>
      <c r="Y78" s="28"/>
      <c r="Z78" s="28"/>
    </row>
    <row r="79" spans="1:26">
      <c r="A79" s="67"/>
      <c r="B79" s="68" t="s">
        <v>59</v>
      </c>
      <c r="C79" s="69" t="s">
        <v>60</v>
      </c>
      <c r="D79" s="70"/>
      <c r="E79" s="71"/>
      <c r="F79" s="70"/>
      <c r="G79" s="70">
        <v>1833</v>
      </c>
      <c r="H79" s="70"/>
      <c r="I79" s="70"/>
      <c r="J79" s="70">
        <v>18354</v>
      </c>
      <c r="K79" s="71"/>
      <c r="L79" s="71"/>
      <c r="M79" s="71"/>
      <c r="N79" s="71"/>
      <c r="O79" s="71"/>
      <c r="P79" s="71"/>
      <c r="Q79" s="71"/>
      <c r="R79" s="71"/>
      <c r="S79" s="71"/>
      <c r="T79" s="71"/>
      <c r="U79" s="71"/>
      <c r="V79" s="28"/>
      <c r="W79" s="28"/>
      <c r="X79" s="28"/>
      <c r="Y79" s="28"/>
      <c r="Z79" s="28"/>
    </row>
    <row r="80" spans="1:26" ht="60">
      <c r="A80" s="62">
        <v>17</v>
      </c>
      <c r="B80" s="63" t="s">
        <v>163</v>
      </c>
      <c r="C80" s="64">
        <v>0.16</v>
      </c>
      <c r="D80" s="65">
        <v>1686.41</v>
      </c>
      <c r="E80" s="66" t="s">
        <v>164</v>
      </c>
      <c r="F80" s="65" t="s">
        <v>165</v>
      </c>
      <c r="G80" s="65">
        <v>270</v>
      </c>
      <c r="H80" s="65" t="s">
        <v>166</v>
      </c>
      <c r="I80" s="65">
        <v>3</v>
      </c>
      <c r="J80" s="65">
        <v>1686</v>
      </c>
      <c r="K80" s="66" t="s">
        <v>167</v>
      </c>
      <c r="L80" s="66"/>
      <c r="M80" s="66"/>
      <c r="N80" s="66"/>
      <c r="O80" s="66"/>
      <c r="P80" s="66"/>
      <c r="Q80" s="66"/>
      <c r="R80" s="66"/>
      <c r="S80" s="66"/>
      <c r="T80" s="66"/>
      <c r="U80" s="66" t="s">
        <v>168</v>
      </c>
      <c r="V80" s="28"/>
      <c r="W80" s="28"/>
      <c r="X80" s="28"/>
      <c r="Y80" s="28"/>
      <c r="Z80" s="28"/>
    </row>
    <row r="81" spans="1:26" ht="24">
      <c r="A81" s="67"/>
      <c r="B81" s="68" t="s">
        <v>169</v>
      </c>
      <c r="C81" s="69" t="s">
        <v>170</v>
      </c>
      <c r="D81" s="70"/>
      <c r="E81" s="71"/>
      <c r="F81" s="70"/>
      <c r="G81" s="70">
        <v>85</v>
      </c>
      <c r="H81" s="70"/>
      <c r="I81" s="70"/>
      <c r="J81" s="70">
        <v>926</v>
      </c>
      <c r="K81" s="71"/>
      <c r="L81" s="71"/>
      <c r="M81" s="71"/>
      <c r="N81" s="71"/>
      <c r="O81" s="71"/>
      <c r="P81" s="71"/>
      <c r="Q81" s="71"/>
      <c r="R81" s="71"/>
      <c r="S81" s="71"/>
      <c r="T81" s="71"/>
      <c r="U81" s="71"/>
      <c r="V81" s="28"/>
      <c r="W81" s="28"/>
      <c r="X81" s="28"/>
      <c r="Y81" s="28"/>
      <c r="Z81" s="28"/>
    </row>
    <row r="82" spans="1:26" ht="24">
      <c r="A82" s="67"/>
      <c r="B82" s="68" t="s">
        <v>171</v>
      </c>
      <c r="C82" s="69" t="s">
        <v>172</v>
      </c>
      <c r="D82" s="70"/>
      <c r="E82" s="71"/>
      <c r="F82" s="70"/>
      <c r="G82" s="70">
        <v>42</v>
      </c>
      <c r="H82" s="70"/>
      <c r="I82" s="70"/>
      <c r="J82" s="70">
        <v>428</v>
      </c>
      <c r="K82" s="71"/>
      <c r="L82" s="71"/>
      <c r="M82" s="71"/>
      <c r="N82" s="71"/>
      <c r="O82" s="71"/>
      <c r="P82" s="71"/>
      <c r="Q82" s="71"/>
      <c r="R82" s="71"/>
      <c r="S82" s="71"/>
      <c r="T82" s="71"/>
      <c r="U82" s="71"/>
      <c r="V82" s="28"/>
      <c r="W82" s="28"/>
      <c r="X82" s="28"/>
      <c r="Y82" s="28"/>
      <c r="Z82" s="28"/>
    </row>
    <row r="83" spans="1:26">
      <c r="A83" s="67"/>
      <c r="B83" s="68" t="s">
        <v>59</v>
      </c>
      <c r="C83" s="69" t="s">
        <v>60</v>
      </c>
      <c r="D83" s="70"/>
      <c r="E83" s="71"/>
      <c r="F83" s="70"/>
      <c r="G83" s="70">
        <v>410</v>
      </c>
      <c r="H83" s="70"/>
      <c r="I83" s="70"/>
      <c r="J83" s="70">
        <v>3195</v>
      </c>
      <c r="K83" s="71"/>
      <c r="L83" s="71"/>
      <c r="M83" s="71"/>
      <c r="N83" s="71"/>
      <c r="O83" s="71"/>
      <c r="P83" s="71"/>
      <c r="Q83" s="71"/>
      <c r="R83" s="71"/>
      <c r="S83" s="71"/>
      <c r="T83" s="71"/>
      <c r="U83" s="71"/>
      <c r="V83" s="28"/>
      <c r="W83" s="28"/>
      <c r="X83" s="28"/>
      <c r="Y83" s="28"/>
      <c r="Z83" s="28"/>
    </row>
    <row r="84" spans="1:26" ht="72">
      <c r="A84" s="62">
        <v>18</v>
      </c>
      <c r="B84" s="63" t="s">
        <v>173</v>
      </c>
      <c r="C84" s="64">
        <v>0.32</v>
      </c>
      <c r="D84" s="65">
        <v>1533.8</v>
      </c>
      <c r="E84" s="66" t="s">
        <v>174</v>
      </c>
      <c r="F84" s="65" t="s">
        <v>175</v>
      </c>
      <c r="G84" s="65">
        <v>491</v>
      </c>
      <c r="H84" s="65" t="s">
        <v>176</v>
      </c>
      <c r="I84" s="65">
        <v>5</v>
      </c>
      <c r="J84" s="65">
        <v>3345</v>
      </c>
      <c r="K84" s="66" t="s">
        <v>177</v>
      </c>
      <c r="L84" s="66"/>
      <c r="M84" s="66"/>
      <c r="N84" s="66"/>
      <c r="O84" s="66"/>
      <c r="P84" s="66"/>
      <c r="Q84" s="66"/>
      <c r="R84" s="66"/>
      <c r="S84" s="66"/>
      <c r="T84" s="66"/>
      <c r="U84" s="66" t="s">
        <v>178</v>
      </c>
      <c r="V84" s="28"/>
      <c r="W84" s="28"/>
      <c r="X84" s="28"/>
      <c r="Y84" s="28"/>
      <c r="Z84" s="28"/>
    </row>
    <row r="85" spans="1:26" ht="24">
      <c r="A85" s="67"/>
      <c r="B85" s="68" t="s">
        <v>179</v>
      </c>
      <c r="C85" s="69" t="s">
        <v>170</v>
      </c>
      <c r="D85" s="70"/>
      <c r="E85" s="71"/>
      <c r="F85" s="70"/>
      <c r="G85" s="70">
        <v>170</v>
      </c>
      <c r="H85" s="70"/>
      <c r="I85" s="70"/>
      <c r="J85" s="70">
        <v>1872</v>
      </c>
      <c r="K85" s="71"/>
      <c r="L85" s="71"/>
      <c r="M85" s="71"/>
      <c r="N85" s="71"/>
      <c r="O85" s="71"/>
      <c r="P85" s="71"/>
      <c r="Q85" s="71"/>
      <c r="R85" s="71"/>
      <c r="S85" s="71"/>
      <c r="T85" s="71"/>
      <c r="U85" s="71"/>
      <c r="V85" s="28"/>
      <c r="W85" s="28"/>
      <c r="X85" s="28"/>
      <c r="Y85" s="28"/>
      <c r="Z85" s="28"/>
    </row>
    <row r="86" spans="1:26" ht="24">
      <c r="A86" s="67"/>
      <c r="B86" s="68" t="s">
        <v>180</v>
      </c>
      <c r="C86" s="69" t="s">
        <v>172</v>
      </c>
      <c r="D86" s="70"/>
      <c r="E86" s="71"/>
      <c r="F86" s="70"/>
      <c r="G86" s="70">
        <v>84</v>
      </c>
      <c r="H86" s="70"/>
      <c r="I86" s="70"/>
      <c r="J86" s="70">
        <v>866</v>
      </c>
      <c r="K86" s="71"/>
      <c r="L86" s="71"/>
      <c r="M86" s="71"/>
      <c r="N86" s="71"/>
      <c r="O86" s="71"/>
      <c r="P86" s="71"/>
      <c r="Q86" s="71"/>
      <c r="R86" s="71"/>
      <c r="S86" s="71"/>
      <c r="T86" s="71"/>
      <c r="U86" s="71"/>
      <c r="V86" s="28"/>
      <c r="W86" s="28"/>
      <c r="X86" s="28"/>
      <c r="Y86" s="28"/>
      <c r="Z86" s="28"/>
    </row>
    <row r="87" spans="1:26">
      <c r="A87" s="67"/>
      <c r="B87" s="68" t="s">
        <v>59</v>
      </c>
      <c r="C87" s="69" t="s">
        <v>60</v>
      </c>
      <c r="D87" s="70"/>
      <c r="E87" s="71"/>
      <c r="F87" s="70"/>
      <c r="G87" s="70">
        <v>769</v>
      </c>
      <c r="H87" s="70"/>
      <c r="I87" s="70"/>
      <c r="J87" s="70">
        <v>6396</v>
      </c>
      <c r="K87" s="71"/>
      <c r="L87" s="71"/>
      <c r="M87" s="71"/>
      <c r="N87" s="71"/>
      <c r="O87" s="71"/>
      <c r="P87" s="71"/>
      <c r="Q87" s="71"/>
      <c r="R87" s="71"/>
      <c r="S87" s="71"/>
      <c r="T87" s="71"/>
      <c r="U87" s="71"/>
      <c r="V87" s="28"/>
      <c r="W87" s="28"/>
      <c r="X87" s="28"/>
      <c r="Y87" s="28"/>
      <c r="Z87" s="28"/>
    </row>
    <row r="88" spans="1:26" ht="60">
      <c r="A88" s="62">
        <v>19</v>
      </c>
      <c r="B88" s="63" t="s">
        <v>181</v>
      </c>
      <c r="C88" s="64">
        <v>0.32</v>
      </c>
      <c r="D88" s="65">
        <v>81.72</v>
      </c>
      <c r="E88" s="66" t="s">
        <v>182</v>
      </c>
      <c r="F88" s="65" t="s">
        <v>183</v>
      </c>
      <c r="G88" s="65">
        <v>26</v>
      </c>
      <c r="H88" s="65" t="s">
        <v>184</v>
      </c>
      <c r="I88" s="65"/>
      <c r="J88" s="65">
        <v>337</v>
      </c>
      <c r="K88" s="66" t="s">
        <v>185</v>
      </c>
      <c r="L88" s="66"/>
      <c r="M88" s="66"/>
      <c r="N88" s="66"/>
      <c r="O88" s="66"/>
      <c r="P88" s="66"/>
      <c r="Q88" s="66"/>
      <c r="R88" s="66"/>
      <c r="S88" s="66"/>
      <c r="T88" s="66"/>
      <c r="U88" s="66" t="s">
        <v>186</v>
      </c>
      <c r="V88" s="28"/>
      <c r="W88" s="28"/>
      <c r="X88" s="28"/>
      <c r="Y88" s="28"/>
      <c r="Z88" s="28"/>
    </row>
    <row r="89" spans="1:26" ht="24">
      <c r="A89" s="67"/>
      <c r="B89" s="68" t="s">
        <v>187</v>
      </c>
      <c r="C89" s="69" t="s">
        <v>170</v>
      </c>
      <c r="D89" s="70"/>
      <c r="E89" s="71"/>
      <c r="F89" s="70"/>
      <c r="G89" s="70">
        <v>28</v>
      </c>
      <c r="H89" s="70"/>
      <c r="I89" s="70"/>
      <c r="J89" s="70">
        <v>307</v>
      </c>
      <c r="K89" s="71"/>
      <c r="L89" s="71"/>
      <c r="M89" s="71"/>
      <c r="N89" s="71"/>
      <c r="O89" s="71"/>
      <c r="P89" s="71"/>
      <c r="Q89" s="71"/>
      <c r="R89" s="71"/>
      <c r="S89" s="71"/>
      <c r="T89" s="71"/>
      <c r="U89" s="71"/>
      <c r="V89" s="28"/>
      <c r="W89" s="28"/>
      <c r="X89" s="28"/>
      <c r="Y89" s="28"/>
      <c r="Z89" s="28"/>
    </row>
    <row r="90" spans="1:26" ht="24">
      <c r="A90" s="67"/>
      <c r="B90" s="68" t="s">
        <v>188</v>
      </c>
      <c r="C90" s="69" t="s">
        <v>172</v>
      </c>
      <c r="D90" s="70"/>
      <c r="E90" s="71"/>
      <c r="F90" s="70"/>
      <c r="G90" s="70">
        <v>14</v>
      </c>
      <c r="H90" s="70"/>
      <c r="I90" s="70"/>
      <c r="J90" s="70">
        <v>142</v>
      </c>
      <c r="K90" s="71"/>
      <c r="L90" s="71"/>
      <c r="M90" s="71"/>
      <c r="N90" s="71"/>
      <c r="O90" s="71"/>
      <c r="P90" s="71"/>
      <c r="Q90" s="71"/>
      <c r="R90" s="71"/>
      <c r="S90" s="71"/>
      <c r="T90" s="71"/>
      <c r="U90" s="71"/>
      <c r="V90" s="28"/>
      <c r="W90" s="28"/>
      <c r="X90" s="28"/>
      <c r="Y90" s="28"/>
      <c r="Z90" s="28"/>
    </row>
    <row r="91" spans="1:26">
      <c r="A91" s="67"/>
      <c r="B91" s="68" t="s">
        <v>59</v>
      </c>
      <c r="C91" s="69" t="s">
        <v>60</v>
      </c>
      <c r="D91" s="70"/>
      <c r="E91" s="71"/>
      <c r="F91" s="70"/>
      <c r="G91" s="70">
        <v>72</v>
      </c>
      <c r="H91" s="70"/>
      <c r="I91" s="70"/>
      <c r="J91" s="70">
        <v>837</v>
      </c>
      <c r="K91" s="71"/>
      <c r="L91" s="71"/>
      <c r="M91" s="71"/>
      <c r="N91" s="71"/>
      <c r="O91" s="71"/>
      <c r="P91" s="71"/>
      <c r="Q91" s="71"/>
      <c r="R91" s="71"/>
      <c r="S91" s="71"/>
      <c r="T91" s="71"/>
      <c r="U91" s="71"/>
      <c r="V91" s="28"/>
      <c r="W91" s="28"/>
      <c r="X91" s="28"/>
      <c r="Y91" s="28"/>
      <c r="Z91" s="28"/>
    </row>
    <row r="92" spans="1:26" ht="48">
      <c r="A92" s="72">
        <v>20</v>
      </c>
      <c r="B92" s="73" t="s">
        <v>189</v>
      </c>
      <c r="C92" s="74">
        <v>4.1999999999999997E-3</v>
      </c>
      <c r="D92" s="75">
        <v>10950</v>
      </c>
      <c r="E92" s="76" t="s">
        <v>190</v>
      </c>
      <c r="F92" s="75"/>
      <c r="G92" s="75">
        <v>46</v>
      </c>
      <c r="H92" s="75" t="s">
        <v>191</v>
      </c>
      <c r="I92" s="75"/>
      <c r="J92" s="75">
        <v>252</v>
      </c>
      <c r="K92" s="76" t="s">
        <v>192</v>
      </c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28"/>
      <c r="W92" s="28"/>
      <c r="X92" s="28"/>
      <c r="Y92" s="28"/>
      <c r="Z92" s="28"/>
    </row>
    <row r="93" spans="1:26" ht="36">
      <c r="A93" s="98" t="s">
        <v>193</v>
      </c>
      <c r="B93" s="98"/>
      <c r="C93" s="98"/>
      <c r="D93" s="98"/>
      <c r="E93" s="98"/>
      <c r="F93" s="98"/>
      <c r="G93" s="77">
        <v>100299</v>
      </c>
      <c r="H93" s="77" t="s">
        <v>194</v>
      </c>
      <c r="I93" s="77" t="s">
        <v>195</v>
      </c>
      <c r="J93" s="77">
        <v>282150</v>
      </c>
      <c r="K93" s="77" t="s">
        <v>196</v>
      </c>
      <c r="L93" s="77"/>
      <c r="M93" s="77"/>
      <c r="N93" s="77"/>
      <c r="O93" s="77"/>
      <c r="P93" s="77"/>
      <c r="Q93" s="77"/>
      <c r="R93" s="77"/>
      <c r="S93" s="77"/>
      <c r="T93" s="77"/>
      <c r="U93" s="77" t="s">
        <v>197</v>
      </c>
      <c r="V93" s="28"/>
      <c r="W93" s="28"/>
      <c r="X93" s="28"/>
      <c r="Y93" s="28"/>
      <c r="Z93" s="28"/>
    </row>
    <row r="94" spans="1:26">
      <c r="A94" s="98" t="s">
        <v>198</v>
      </c>
      <c r="B94" s="98"/>
      <c r="C94" s="98"/>
      <c r="D94" s="98"/>
      <c r="E94" s="98"/>
      <c r="F94" s="98"/>
      <c r="G94" s="77">
        <v>100607</v>
      </c>
      <c r="H94" s="77"/>
      <c r="I94" s="77"/>
      <c r="J94" s="77">
        <v>285608</v>
      </c>
      <c r="K94" s="77"/>
      <c r="L94" s="77"/>
      <c r="M94" s="77"/>
      <c r="N94" s="77"/>
      <c r="O94" s="77"/>
      <c r="P94" s="77"/>
      <c r="Q94" s="77"/>
      <c r="R94" s="77"/>
      <c r="S94" s="77"/>
      <c r="T94" s="77"/>
      <c r="U94" s="77"/>
      <c r="V94" s="28"/>
      <c r="W94" s="28"/>
      <c r="X94" s="28"/>
      <c r="Y94" s="28"/>
      <c r="Z94" s="28"/>
    </row>
    <row r="95" spans="1:26">
      <c r="A95" s="98" t="s">
        <v>199</v>
      </c>
      <c r="B95" s="98"/>
      <c r="C95" s="98"/>
      <c r="D95" s="98"/>
      <c r="E95" s="98"/>
      <c r="F95" s="98"/>
      <c r="G95" s="77"/>
      <c r="H95" s="77"/>
      <c r="I95" s="77"/>
      <c r="J95" s="77"/>
      <c r="K95" s="77"/>
      <c r="L95" s="77"/>
      <c r="M95" s="77"/>
      <c r="N95" s="77"/>
      <c r="O95" s="77"/>
      <c r="P95" s="77"/>
      <c r="Q95" s="77"/>
      <c r="R95" s="77"/>
      <c r="S95" s="77"/>
      <c r="T95" s="77"/>
      <c r="U95" s="77"/>
      <c r="V95" s="28"/>
      <c r="W95" s="28"/>
      <c r="X95" s="28"/>
      <c r="Y95" s="28"/>
      <c r="Z95" s="28"/>
    </row>
    <row r="96" spans="1:26" ht="36">
      <c r="A96" s="98" t="s">
        <v>200</v>
      </c>
      <c r="B96" s="98"/>
      <c r="C96" s="98"/>
      <c r="D96" s="98"/>
      <c r="E96" s="98"/>
      <c r="F96" s="98"/>
      <c r="G96" s="77">
        <v>308</v>
      </c>
      <c r="H96" s="77">
        <v>232</v>
      </c>
      <c r="I96" s="77" t="s">
        <v>201</v>
      </c>
      <c r="J96" s="77">
        <v>3458</v>
      </c>
      <c r="K96" s="77">
        <v>3028</v>
      </c>
      <c r="L96" s="77"/>
      <c r="M96" s="77"/>
      <c r="N96" s="77"/>
      <c r="O96" s="77"/>
      <c r="P96" s="77"/>
      <c r="Q96" s="77"/>
      <c r="R96" s="77"/>
      <c r="S96" s="77"/>
      <c r="T96" s="77"/>
      <c r="U96" s="77" t="s">
        <v>202</v>
      </c>
      <c r="V96" s="28"/>
      <c r="W96" s="28"/>
      <c r="X96" s="28"/>
      <c r="Y96" s="28"/>
      <c r="Z96" s="28"/>
    </row>
    <row r="97" spans="1:26">
      <c r="A97" s="98" t="s">
        <v>203</v>
      </c>
      <c r="B97" s="98"/>
      <c r="C97" s="98"/>
      <c r="D97" s="98"/>
      <c r="E97" s="98"/>
      <c r="F97" s="98"/>
      <c r="G97" s="77"/>
      <c r="H97" s="77"/>
      <c r="I97" s="77"/>
      <c r="J97" s="77"/>
      <c r="K97" s="77"/>
      <c r="L97" s="77"/>
      <c r="M97" s="77"/>
      <c r="N97" s="77"/>
      <c r="O97" s="77"/>
      <c r="P97" s="77"/>
      <c r="Q97" s="77"/>
      <c r="R97" s="77"/>
      <c r="S97" s="77"/>
      <c r="T97" s="77"/>
      <c r="U97" s="77"/>
      <c r="V97" s="28"/>
      <c r="W97" s="28"/>
      <c r="X97" s="28"/>
      <c r="Y97" s="28"/>
      <c r="Z97" s="28"/>
    </row>
    <row r="98" spans="1:26">
      <c r="A98" s="98" t="s">
        <v>204</v>
      </c>
      <c r="B98" s="98"/>
      <c r="C98" s="98"/>
      <c r="D98" s="98"/>
      <c r="E98" s="98"/>
      <c r="F98" s="98"/>
      <c r="G98" s="77">
        <v>4653</v>
      </c>
      <c r="H98" s="77"/>
      <c r="I98" s="77"/>
      <c r="J98" s="77">
        <v>60803</v>
      </c>
      <c r="K98" s="77"/>
      <c r="L98" s="77"/>
      <c r="M98" s="77"/>
      <c r="N98" s="77"/>
      <c r="O98" s="77"/>
      <c r="P98" s="77"/>
      <c r="Q98" s="77"/>
      <c r="R98" s="77"/>
      <c r="S98" s="77"/>
      <c r="T98" s="77"/>
      <c r="U98" s="77"/>
      <c r="V98" s="28"/>
      <c r="W98" s="28"/>
      <c r="X98" s="28"/>
      <c r="Y98" s="28"/>
      <c r="Z98" s="28"/>
    </row>
    <row r="99" spans="1:26">
      <c r="A99" s="98" t="s">
        <v>205</v>
      </c>
      <c r="B99" s="98"/>
      <c r="C99" s="98"/>
      <c r="D99" s="98"/>
      <c r="E99" s="98"/>
      <c r="F99" s="98"/>
      <c r="G99" s="77">
        <v>95546</v>
      </c>
      <c r="H99" s="77"/>
      <c r="I99" s="77"/>
      <c r="J99" s="77">
        <v>222763</v>
      </c>
      <c r="K99" s="77"/>
      <c r="L99" s="77"/>
      <c r="M99" s="77"/>
      <c r="N99" s="77"/>
      <c r="O99" s="77"/>
      <c r="P99" s="77"/>
      <c r="Q99" s="77"/>
      <c r="R99" s="77"/>
      <c r="S99" s="77"/>
      <c r="T99" s="77"/>
      <c r="U99" s="77"/>
      <c r="V99" s="28"/>
      <c r="W99" s="28"/>
      <c r="X99" s="28"/>
      <c r="Y99" s="28"/>
      <c r="Z99" s="28"/>
    </row>
    <row r="100" spans="1:26">
      <c r="A100" s="98" t="s">
        <v>206</v>
      </c>
      <c r="B100" s="98"/>
      <c r="C100" s="98"/>
      <c r="D100" s="98"/>
      <c r="E100" s="98"/>
      <c r="F100" s="98"/>
      <c r="G100" s="77">
        <v>443</v>
      </c>
      <c r="H100" s="77"/>
      <c r="I100" s="77"/>
      <c r="J100" s="77">
        <v>2496</v>
      </c>
      <c r="K100" s="77"/>
      <c r="L100" s="77"/>
      <c r="M100" s="77"/>
      <c r="N100" s="77"/>
      <c r="O100" s="77"/>
      <c r="P100" s="77"/>
      <c r="Q100" s="77"/>
      <c r="R100" s="77"/>
      <c r="S100" s="77"/>
      <c r="T100" s="77"/>
      <c r="U100" s="77"/>
      <c r="V100" s="28"/>
      <c r="W100" s="28"/>
      <c r="X100" s="28"/>
      <c r="Y100" s="28"/>
      <c r="Z100" s="28"/>
    </row>
    <row r="101" spans="1:26">
      <c r="A101" s="99" t="s">
        <v>207</v>
      </c>
      <c r="B101" s="99"/>
      <c r="C101" s="99"/>
      <c r="D101" s="99"/>
      <c r="E101" s="99"/>
      <c r="F101" s="99"/>
      <c r="G101" s="78">
        <v>4190</v>
      </c>
      <c r="H101" s="78"/>
      <c r="I101" s="78"/>
      <c r="J101" s="78">
        <v>46491</v>
      </c>
      <c r="K101" s="78"/>
      <c r="L101" s="78"/>
      <c r="M101" s="78"/>
      <c r="N101" s="78"/>
      <c r="O101" s="78"/>
      <c r="P101" s="78"/>
      <c r="Q101" s="78"/>
      <c r="R101" s="78"/>
      <c r="S101" s="78"/>
      <c r="T101" s="78"/>
      <c r="U101" s="78"/>
      <c r="V101" s="28"/>
      <c r="W101" s="28"/>
      <c r="X101" s="28"/>
      <c r="Y101" s="28"/>
      <c r="Z101" s="28"/>
    </row>
    <row r="102" spans="1:26">
      <c r="A102" s="99" t="s">
        <v>208</v>
      </c>
      <c r="B102" s="99"/>
      <c r="C102" s="99"/>
      <c r="D102" s="99"/>
      <c r="E102" s="99"/>
      <c r="F102" s="99"/>
      <c r="G102" s="78">
        <v>2476</v>
      </c>
      <c r="H102" s="78"/>
      <c r="I102" s="78"/>
      <c r="J102" s="78">
        <v>25857</v>
      </c>
      <c r="K102" s="78"/>
      <c r="L102" s="78"/>
      <c r="M102" s="78"/>
      <c r="N102" s="78"/>
      <c r="O102" s="78"/>
      <c r="P102" s="78"/>
      <c r="Q102" s="78"/>
      <c r="R102" s="78"/>
      <c r="S102" s="78"/>
      <c r="T102" s="78"/>
      <c r="U102" s="78"/>
      <c r="V102" s="28"/>
      <c r="W102" s="28"/>
      <c r="X102" s="28"/>
      <c r="Y102" s="28"/>
      <c r="Z102" s="28"/>
    </row>
    <row r="103" spans="1:26">
      <c r="A103" s="99" t="s">
        <v>209</v>
      </c>
      <c r="B103" s="99"/>
      <c r="C103" s="99"/>
      <c r="D103" s="99"/>
      <c r="E103" s="99"/>
      <c r="F103" s="99"/>
      <c r="G103" s="78"/>
      <c r="H103" s="78"/>
      <c r="I103" s="78"/>
      <c r="J103" s="78"/>
      <c r="K103" s="78"/>
      <c r="L103" s="78"/>
      <c r="M103" s="78"/>
      <c r="N103" s="78"/>
      <c r="O103" s="78"/>
      <c r="P103" s="78"/>
      <c r="Q103" s="78"/>
      <c r="R103" s="78"/>
      <c r="S103" s="78"/>
      <c r="T103" s="78"/>
      <c r="U103" s="78"/>
      <c r="V103" s="28"/>
      <c r="W103" s="28"/>
      <c r="X103" s="28"/>
      <c r="Y103" s="28"/>
      <c r="Z103" s="28"/>
    </row>
    <row r="104" spans="1:26">
      <c r="A104" s="98" t="s">
        <v>210</v>
      </c>
      <c r="B104" s="98"/>
      <c r="C104" s="98"/>
      <c r="D104" s="98"/>
      <c r="E104" s="98"/>
      <c r="F104" s="98"/>
      <c r="G104" s="77">
        <v>1849</v>
      </c>
      <c r="H104" s="77"/>
      <c r="I104" s="77"/>
      <c r="J104" s="77">
        <v>21467</v>
      </c>
      <c r="K104" s="77"/>
      <c r="L104" s="77"/>
      <c r="M104" s="77"/>
      <c r="N104" s="77"/>
      <c r="O104" s="77"/>
      <c r="P104" s="77"/>
      <c r="Q104" s="77"/>
      <c r="R104" s="77"/>
      <c r="S104" s="77"/>
      <c r="T104" s="77"/>
      <c r="U104" s="77"/>
      <c r="V104" s="28"/>
      <c r="W104" s="28"/>
      <c r="X104" s="28"/>
      <c r="Y104" s="28"/>
      <c r="Z104" s="28"/>
    </row>
    <row r="105" spans="1:26">
      <c r="A105" s="98" t="s">
        <v>211</v>
      </c>
      <c r="B105" s="98"/>
      <c r="C105" s="98"/>
      <c r="D105" s="98"/>
      <c r="E105" s="98"/>
      <c r="F105" s="98"/>
      <c r="G105" s="77">
        <v>917</v>
      </c>
      <c r="H105" s="77"/>
      <c r="I105" s="77"/>
      <c r="J105" s="77">
        <v>10619</v>
      </c>
      <c r="K105" s="77"/>
      <c r="L105" s="77"/>
      <c r="M105" s="77"/>
      <c r="N105" s="77"/>
      <c r="O105" s="77"/>
      <c r="P105" s="77"/>
      <c r="Q105" s="77"/>
      <c r="R105" s="77"/>
      <c r="S105" s="77"/>
      <c r="T105" s="77"/>
      <c r="U105" s="77"/>
      <c r="V105" s="28"/>
      <c r="W105" s="28"/>
      <c r="X105" s="28"/>
      <c r="Y105" s="28"/>
      <c r="Z105" s="28"/>
    </row>
    <row r="106" spans="1:26">
      <c r="A106" s="98" t="s">
        <v>212</v>
      </c>
      <c r="B106" s="98"/>
      <c r="C106" s="98"/>
      <c r="D106" s="98"/>
      <c r="E106" s="98"/>
      <c r="F106" s="98"/>
      <c r="G106" s="77">
        <v>95793</v>
      </c>
      <c r="H106" s="77"/>
      <c r="I106" s="77"/>
      <c r="J106" s="77">
        <v>245847</v>
      </c>
      <c r="K106" s="77"/>
      <c r="L106" s="77"/>
      <c r="M106" s="77"/>
      <c r="N106" s="77"/>
      <c r="O106" s="77"/>
      <c r="P106" s="77"/>
      <c r="Q106" s="77"/>
      <c r="R106" s="77"/>
      <c r="S106" s="77"/>
      <c r="T106" s="77"/>
      <c r="U106" s="77"/>
      <c r="V106" s="28"/>
      <c r="W106" s="28"/>
      <c r="X106" s="28"/>
      <c r="Y106" s="28"/>
      <c r="Z106" s="28"/>
    </row>
    <row r="107" spans="1:26">
      <c r="A107" s="98" t="s">
        <v>213</v>
      </c>
      <c r="B107" s="98"/>
      <c r="C107" s="98"/>
      <c r="D107" s="98"/>
      <c r="E107" s="98"/>
      <c r="F107" s="98"/>
      <c r="G107" s="77">
        <v>1500</v>
      </c>
      <c r="H107" s="77"/>
      <c r="I107" s="77"/>
      <c r="J107" s="77">
        <v>9400</v>
      </c>
      <c r="K107" s="77"/>
      <c r="L107" s="77"/>
      <c r="M107" s="77"/>
      <c r="N107" s="77"/>
      <c r="O107" s="77"/>
      <c r="P107" s="77"/>
      <c r="Q107" s="77"/>
      <c r="R107" s="77"/>
      <c r="S107" s="77"/>
      <c r="T107" s="77"/>
      <c r="U107" s="77"/>
      <c r="V107" s="28"/>
      <c r="W107" s="28"/>
      <c r="X107" s="28"/>
      <c r="Y107" s="28"/>
      <c r="Z107" s="28"/>
    </row>
    <row r="108" spans="1:26">
      <c r="A108" s="98" t="s">
        <v>214</v>
      </c>
      <c r="B108" s="98"/>
      <c r="C108" s="98"/>
      <c r="D108" s="98"/>
      <c r="E108" s="98"/>
      <c r="F108" s="98"/>
      <c r="G108" s="77">
        <v>5918</v>
      </c>
      <c r="H108" s="77"/>
      <c r="I108" s="77"/>
      <c r="J108" s="77">
        <v>59942</v>
      </c>
      <c r="K108" s="77"/>
      <c r="L108" s="77"/>
      <c r="M108" s="77"/>
      <c r="N108" s="77"/>
      <c r="O108" s="77"/>
      <c r="P108" s="77"/>
      <c r="Q108" s="77"/>
      <c r="R108" s="77"/>
      <c r="S108" s="77"/>
      <c r="T108" s="77"/>
      <c r="U108" s="77"/>
      <c r="V108" s="28"/>
      <c r="W108" s="28"/>
      <c r="X108" s="28"/>
      <c r="Y108" s="28"/>
      <c r="Z108" s="28"/>
    </row>
    <row r="109" spans="1:26">
      <c r="A109" s="98" t="s">
        <v>215</v>
      </c>
      <c r="B109" s="98"/>
      <c r="C109" s="98"/>
      <c r="D109" s="98"/>
      <c r="E109" s="98"/>
      <c r="F109" s="98"/>
      <c r="G109" s="77">
        <v>1296</v>
      </c>
      <c r="H109" s="77"/>
      <c r="I109" s="77"/>
      <c r="J109" s="77">
        <v>10681</v>
      </c>
      <c r="K109" s="77"/>
      <c r="L109" s="77"/>
      <c r="M109" s="77"/>
      <c r="N109" s="77"/>
      <c r="O109" s="77"/>
      <c r="P109" s="77"/>
      <c r="Q109" s="77"/>
      <c r="R109" s="77"/>
      <c r="S109" s="77"/>
      <c r="T109" s="77"/>
      <c r="U109" s="77"/>
      <c r="V109" s="28"/>
      <c r="W109" s="28"/>
      <c r="X109" s="28"/>
      <c r="Y109" s="28"/>
      <c r="Z109" s="28"/>
    </row>
    <row r="110" spans="1:26">
      <c r="A110" s="98" t="s">
        <v>216</v>
      </c>
      <c r="B110" s="98"/>
      <c r="C110" s="98"/>
      <c r="D110" s="98"/>
      <c r="E110" s="98"/>
      <c r="F110" s="98"/>
      <c r="G110" s="77">
        <v>107273</v>
      </c>
      <c r="H110" s="77"/>
      <c r="I110" s="77"/>
      <c r="J110" s="77">
        <v>357956</v>
      </c>
      <c r="K110" s="77"/>
      <c r="L110" s="77"/>
      <c r="M110" s="77"/>
      <c r="N110" s="77"/>
      <c r="O110" s="77"/>
      <c r="P110" s="77"/>
      <c r="Q110" s="77"/>
      <c r="R110" s="77"/>
      <c r="S110" s="77"/>
      <c r="T110" s="77"/>
      <c r="U110" s="77"/>
      <c r="V110" s="28"/>
      <c r="W110" s="28"/>
      <c r="X110" s="28"/>
      <c r="Y110" s="28"/>
      <c r="Z110" s="28"/>
    </row>
    <row r="111" spans="1:26">
      <c r="A111" s="99" t="s">
        <v>217</v>
      </c>
      <c r="B111" s="99"/>
      <c r="C111" s="99"/>
      <c r="D111" s="99"/>
      <c r="E111" s="99"/>
      <c r="F111" s="99"/>
      <c r="G111" s="78">
        <v>107273</v>
      </c>
      <c r="H111" s="78"/>
      <c r="I111" s="78"/>
      <c r="J111" s="78">
        <v>429547</v>
      </c>
      <c r="K111" s="78"/>
      <c r="L111" s="78"/>
      <c r="M111" s="78"/>
      <c r="N111" s="78"/>
      <c r="O111" s="78"/>
      <c r="P111" s="78"/>
      <c r="Q111" s="78"/>
      <c r="R111" s="78"/>
      <c r="S111" s="78"/>
      <c r="T111" s="78"/>
      <c r="U111" s="78"/>
      <c r="V111" s="28"/>
      <c r="W111" s="28"/>
      <c r="X111" s="28"/>
      <c r="Y111" s="28"/>
      <c r="Z111" s="28"/>
    </row>
    <row r="112" spans="1:26">
      <c r="A112" s="29"/>
      <c r="B112" s="29"/>
      <c r="C112" s="29"/>
      <c r="D112" s="29"/>
      <c r="E112" s="29"/>
      <c r="F112" s="29"/>
      <c r="G112" s="29"/>
      <c r="H112" s="29"/>
      <c r="I112" s="29"/>
      <c r="J112" s="29"/>
      <c r="K112" s="29"/>
      <c r="L112" s="29"/>
      <c r="M112" s="29"/>
      <c r="N112" s="29"/>
      <c r="O112" s="29"/>
      <c r="P112" s="29"/>
      <c r="Q112" s="29"/>
      <c r="R112" s="29"/>
      <c r="S112" s="29"/>
      <c r="T112" s="29"/>
      <c r="U112" s="29"/>
      <c r="V112" s="28"/>
      <c r="W112" s="28"/>
      <c r="X112" s="28"/>
      <c r="Y112" s="28"/>
      <c r="Z112" s="28"/>
    </row>
    <row r="113" spans="1:26">
      <c r="A113" s="29"/>
      <c r="B113" s="53" t="s">
        <v>37</v>
      </c>
      <c r="C113" s="54"/>
      <c r="D113" s="55"/>
      <c r="E113" s="55"/>
      <c r="F113" s="54"/>
      <c r="G113" s="56">
        <f>IF(ISBLANK(X20),"",ROUND(Y20/X20,2)*100)</f>
        <v>90</v>
      </c>
      <c r="H113" s="4"/>
      <c r="I113" s="4"/>
      <c r="J113" s="56">
        <f>IF(ISBLANK(X21),"",ROUND(Y21/X21,2)*100)</f>
        <v>76</v>
      </c>
      <c r="K113" s="54"/>
      <c r="L113" s="54"/>
      <c r="M113" s="54"/>
      <c r="N113" s="54"/>
      <c r="O113" s="54"/>
      <c r="P113" s="54"/>
      <c r="Q113" s="54"/>
      <c r="R113" s="54"/>
      <c r="S113" s="54"/>
      <c r="T113" s="54"/>
      <c r="U113" s="54"/>
      <c r="V113" s="28"/>
      <c r="W113" s="28"/>
      <c r="X113" s="28"/>
      <c r="Y113" s="28"/>
      <c r="Z113" s="28"/>
    </row>
    <row r="114" spans="1:26">
      <c r="A114" s="29"/>
      <c r="B114" s="53" t="s">
        <v>38</v>
      </c>
      <c r="C114" s="54"/>
      <c r="D114" s="55"/>
      <c r="E114" s="55"/>
      <c r="F114" s="54"/>
      <c r="G114" s="22">
        <f>IF(ISBLANK(X20),"",ROUND(Z20/X20,2)*100)</f>
        <v>53</v>
      </c>
      <c r="H114" s="6"/>
      <c r="I114" s="6"/>
      <c r="J114" s="22">
        <f>IF(ISBLANK(X21),"",ROUND(Z21/X21,2)*100)</f>
        <v>43</v>
      </c>
      <c r="K114" s="54"/>
      <c r="L114" s="54"/>
      <c r="M114" s="54"/>
      <c r="N114" s="54"/>
      <c r="O114" s="54"/>
      <c r="P114" s="54"/>
      <c r="Q114" s="54"/>
      <c r="R114" s="54"/>
      <c r="S114" s="54"/>
      <c r="T114" s="54"/>
      <c r="U114" s="54"/>
      <c r="V114" s="28"/>
      <c r="W114" s="28"/>
      <c r="X114" s="28"/>
      <c r="Y114" s="28"/>
      <c r="Z114" s="28"/>
    </row>
    <row r="115" spans="1:26">
      <c r="A115" s="5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28"/>
      <c r="W115" s="28"/>
      <c r="X115" s="28"/>
      <c r="Y115" s="28"/>
      <c r="Z115" s="28"/>
    </row>
    <row r="116" spans="1:26">
      <c r="A116" s="59" t="s">
        <v>48</v>
      </c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</row>
    <row r="117" spans="1:26">
      <c r="A117" s="30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</row>
    <row r="118" spans="1:26">
      <c r="A118" s="59" t="s">
        <v>49</v>
      </c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</row>
    <row r="119" spans="1:26">
      <c r="A119" s="23"/>
      <c r="B119" s="30"/>
      <c r="C119" s="30"/>
      <c r="D119" s="30"/>
      <c r="E119" s="30"/>
      <c r="F119" s="30"/>
      <c r="G119" s="30"/>
      <c r="H119" s="30"/>
      <c r="I119" s="30"/>
      <c r="J119" s="30"/>
      <c r="K119" s="30"/>
      <c r="L119" s="30"/>
      <c r="M119" s="30"/>
      <c r="N119" s="30"/>
      <c r="O119" s="30"/>
      <c r="P119" s="30"/>
      <c r="Q119" s="30"/>
      <c r="R119" s="30"/>
      <c r="S119" s="30"/>
      <c r="T119" s="30"/>
      <c r="U119" s="30"/>
      <c r="V119" s="6"/>
      <c r="W119" s="6"/>
      <c r="X119" s="6"/>
      <c r="Y119" s="6"/>
      <c r="Z119" s="6"/>
    </row>
    <row r="120" spans="1:26">
      <c r="A120" s="113" t="s">
        <v>411</v>
      </c>
      <c r="B120" s="114"/>
      <c r="C120" s="114"/>
      <c r="D120" s="114"/>
      <c r="E120" s="114"/>
      <c r="F120" s="114"/>
      <c r="G120" s="114"/>
      <c r="H120" s="114"/>
      <c r="I120" s="114"/>
      <c r="J120" s="114"/>
      <c r="V120" s="30"/>
      <c r="W120" s="30"/>
      <c r="X120" s="30"/>
      <c r="Y120" s="30"/>
      <c r="Z120" s="30"/>
    </row>
    <row r="121" spans="1:26">
      <c r="A121" s="114"/>
      <c r="B121" s="114"/>
      <c r="C121" s="114"/>
      <c r="D121" s="114"/>
      <c r="E121" s="114"/>
      <c r="F121" s="114"/>
      <c r="G121" s="114"/>
      <c r="H121" s="114"/>
      <c r="I121" s="114"/>
      <c r="J121" s="114"/>
    </row>
    <row r="122" spans="1:26">
      <c r="A122" s="114"/>
      <c r="B122" s="114"/>
      <c r="C122" s="114"/>
      <c r="D122" s="114"/>
      <c r="E122" s="114"/>
      <c r="F122" s="114"/>
      <c r="G122" s="114"/>
      <c r="H122" s="114"/>
      <c r="I122" s="114"/>
      <c r="J122" s="114"/>
    </row>
    <row r="123" spans="1:26">
      <c r="A123" s="114"/>
      <c r="B123" s="114"/>
      <c r="C123" s="114"/>
      <c r="D123" s="114"/>
      <c r="E123" s="114"/>
      <c r="F123" s="114"/>
      <c r="G123" s="114"/>
      <c r="H123" s="114"/>
      <c r="I123" s="114"/>
      <c r="J123" s="114"/>
    </row>
    <row r="124" spans="1:26">
      <c r="A124" s="114"/>
      <c r="B124" s="114"/>
      <c r="C124" s="114"/>
      <c r="D124" s="114"/>
      <c r="E124" s="114"/>
      <c r="F124" s="114"/>
      <c r="G124" s="114"/>
      <c r="H124" s="114"/>
      <c r="I124" s="114"/>
      <c r="J124" s="114"/>
    </row>
    <row r="125" spans="1:26">
      <c r="A125" s="114"/>
      <c r="B125" s="114"/>
      <c r="C125" s="114"/>
      <c r="D125" s="114"/>
      <c r="E125" s="114"/>
      <c r="F125" s="114"/>
      <c r="G125" s="114"/>
      <c r="H125" s="114"/>
      <c r="I125" s="114"/>
      <c r="J125" s="114"/>
    </row>
    <row r="126" spans="1:26">
      <c r="A126" s="114"/>
      <c r="B126" s="114"/>
      <c r="C126" s="114"/>
      <c r="D126" s="114"/>
      <c r="E126" s="114"/>
      <c r="F126" s="114"/>
      <c r="G126" s="114"/>
      <c r="H126" s="114"/>
      <c r="I126" s="114"/>
      <c r="J126" s="114"/>
    </row>
    <row r="127" spans="1:26">
      <c r="A127" s="114"/>
      <c r="B127" s="114"/>
      <c r="C127" s="114"/>
      <c r="D127" s="114"/>
      <c r="E127" s="114"/>
      <c r="F127" s="114"/>
      <c r="G127" s="114"/>
      <c r="H127" s="114"/>
      <c r="I127" s="114"/>
      <c r="J127" s="114"/>
    </row>
    <row r="128" spans="1:26">
      <c r="A128" s="114"/>
      <c r="B128" s="114"/>
      <c r="C128" s="114"/>
      <c r="D128" s="114"/>
      <c r="E128" s="114"/>
      <c r="F128" s="114"/>
      <c r="G128" s="114"/>
      <c r="H128" s="114"/>
      <c r="I128" s="114"/>
      <c r="J128" s="114"/>
    </row>
    <row r="129" spans="1:10">
      <c r="A129" s="114"/>
      <c r="B129" s="114"/>
      <c r="C129" s="114"/>
      <c r="D129" s="114"/>
      <c r="E129" s="114"/>
      <c r="F129" s="114"/>
      <c r="G129" s="114"/>
      <c r="H129" s="114"/>
      <c r="I129" s="114"/>
      <c r="J129" s="114"/>
    </row>
    <row r="130" spans="1:10">
      <c r="A130" s="114"/>
      <c r="B130" s="114"/>
      <c r="C130" s="114"/>
      <c r="D130" s="114"/>
      <c r="E130" s="114"/>
      <c r="F130" s="114"/>
      <c r="G130" s="114"/>
      <c r="H130" s="114"/>
      <c r="I130" s="114"/>
      <c r="J130" s="114"/>
    </row>
    <row r="131" spans="1:10">
      <c r="A131" s="114"/>
      <c r="B131" s="114"/>
      <c r="C131" s="114"/>
      <c r="D131" s="114"/>
      <c r="E131" s="114"/>
      <c r="F131" s="114"/>
      <c r="G131" s="114"/>
      <c r="H131" s="114"/>
      <c r="I131" s="114"/>
      <c r="J131" s="114"/>
    </row>
    <row r="132" spans="1:10">
      <c r="A132" s="114"/>
      <c r="B132" s="114"/>
      <c r="C132" s="114"/>
      <c r="D132" s="114"/>
      <c r="E132" s="114"/>
      <c r="F132" s="114"/>
      <c r="G132" s="114"/>
      <c r="H132" s="114"/>
      <c r="I132" s="114"/>
      <c r="J132" s="114"/>
    </row>
    <row r="133" spans="1:10">
      <c r="A133" s="114"/>
      <c r="B133" s="114"/>
      <c r="C133" s="114"/>
      <c r="D133" s="114"/>
      <c r="E133" s="114"/>
      <c r="F133" s="114"/>
      <c r="G133" s="114"/>
      <c r="H133" s="114"/>
      <c r="I133" s="114"/>
      <c r="J133" s="114"/>
    </row>
    <row r="134" spans="1:10" hidden="1">
      <c r="A134" s="114"/>
      <c r="B134" s="114"/>
      <c r="C134" s="114"/>
      <c r="D134" s="114"/>
      <c r="E134" s="114"/>
      <c r="F134" s="114"/>
      <c r="G134" s="114"/>
      <c r="H134" s="114"/>
      <c r="I134" s="114"/>
      <c r="J134" s="114"/>
    </row>
    <row r="135" spans="1:10" hidden="1">
      <c r="A135" s="114"/>
      <c r="B135" s="114"/>
      <c r="C135" s="114"/>
      <c r="D135" s="114"/>
      <c r="E135" s="114"/>
      <c r="F135" s="114"/>
      <c r="G135" s="114"/>
      <c r="H135" s="114"/>
      <c r="I135" s="114"/>
      <c r="J135" s="114"/>
    </row>
    <row r="136" spans="1:10" hidden="1">
      <c r="A136" s="114"/>
      <c r="B136" s="114"/>
      <c r="C136" s="114"/>
      <c r="D136" s="114"/>
      <c r="E136" s="114"/>
      <c r="F136" s="114"/>
      <c r="G136" s="114"/>
      <c r="H136" s="114"/>
      <c r="I136" s="114"/>
      <c r="J136" s="114"/>
    </row>
    <row r="137" spans="1:10" hidden="1">
      <c r="A137" s="114"/>
      <c r="B137" s="114"/>
      <c r="C137" s="114"/>
      <c r="D137" s="114"/>
      <c r="E137" s="114"/>
      <c r="F137" s="114"/>
      <c r="G137" s="114"/>
      <c r="H137" s="114"/>
      <c r="I137" s="114"/>
      <c r="J137" s="114"/>
    </row>
    <row r="138" spans="1:10" hidden="1">
      <c r="A138" s="114"/>
      <c r="B138" s="114"/>
      <c r="C138" s="114"/>
      <c r="D138" s="114"/>
      <c r="E138" s="114"/>
      <c r="F138" s="114"/>
      <c r="G138" s="114"/>
      <c r="H138" s="114"/>
      <c r="I138" s="114"/>
      <c r="J138" s="114"/>
    </row>
    <row r="139" spans="1:10" hidden="1">
      <c r="A139" s="114"/>
      <c r="B139" s="114"/>
      <c r="C139" s="114"/>
      <c r="D139" s="114"/>
      <c r="E139" s="114"/>
      <c r="F139" s="114"/>
      <c r="G139" s="114"/>
      <c r="H139" s="114"/>
      <c r="I139" s="114"/>
      <c r="J139" s="114"/>
    </row>
  </sheetData>
  <mergeCells count="46">
    <mergeCell ref="A120:J139"/>
    <mergeCell ref="G20:H20"/>
    <mergeCell ref="J17:K17"/>
    <mergeCell ref="J20:K20"/>
    <mergeCell ref="G18:H18"/>
    <mergeCell ref="G19:H19"/>
    <mergeCell ref="J26:U26"/>
    <mergeCell ref="G27:G28"/>
    <mergeCell ref="G21:H21"/>
    <mergeCell ref="J21:K21"/>
    <mergeCell ref="J27:J28"/>
    <mergeCell ref="G26:I26"/>
    <mergeCell ref="A26:A28"/>
    <mergeCell ref="B26:B28"/>
    <mergeCell ref="C26:C28"/>
    <mergeCell ref="D26:F26"/>
    <mergeCell ref="D27:D28"/>
    <mergeCell ref="J18:K18"/>
    <mergeCell ref="J19:K19"/>
    <mergeCell ref="A11:U11"/>
    <mergeCell ref="A12:U12"/>
    <mergeCell ref="A13:U13"/>
    <mergeCell ref="A14:U14"/>
    <mergeCell ref="J16:U16"/>
    <mergeCell ref="G17:H17"/>
    <mergeCell ref="G16:I16"/>
    <mergeCell ref="A103:F103"/>
    <mergeCell ref="A30:U30"/>
    <mergeCell ref="A93:F93"/>
    <mergeCell ref="A94:F94"/>
    <mergeCell ref="A95:F95"/>
    <mergeCell ref="A96:F96"/>
    <mergeCell ref="A97:F97"/>
    <mergeCell ref="A98:F98"/>
    <mergeCell ref="A99:F99"/>
    <mergeCell ref="A100:F100"/>
    <mergeCell ref="A101:F101"/>
    <mergeCell ref="A102:F102"/>
    <mergeCell ref="A110:F110"/>
    <mergeCell ref="A111:F111"/>
    <mergeCell ref="A104:F104"/>
    <mergeCell ref="A105:F105"/>
    <mergeCell ref="A106:F106"/>
    <mergeCell ref="A107:F107"/>
    <mergeCell ref="A108:F108"/>
    <mergeCell ref="A109:F109"/>
  </mergeCells>
  <phoneticPr fontId="2" type="noConversion"/>
  <pageMargins left="0.78740157480314965" right="0.39370078740157483" top="0.39370078740157483" bottom="0.39370078740157483" header="0.23622047244094491" footer="0.23622047244094491"/>
  <pageSetup paperSize="9" scale="85" fitToHeight="30000" orientation="landscape" r:id="rId1"/>
  <headerFooter alignWithMargins="0">
    <oddHeader>&amp;LГРАНД-Смета</oddHeader>
    <oddFooter>&amp;R&amp;P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8">
    <pageSetUpPr fitToPage="1"/>
  </sheetPr>
  <dimension ref="A2:W96"/>
  <sheetViews>
    <sheetView showGridLines="0" topLeftCell="A40" workbookViewId="0">
      <selection activeCell="J17" sqref="J17"/>
    </sheetView>
  </sheetViews>
  <sheetFormatPr defaultRowHeight="12.75"/>
  <cols>
    <col min="1" max="1" width="6" style="1" customWidth="1"/>
    <col min="2" max="2" width="16" style="1" customWidth="1"/>
    <col min="3" max="3" width="33.5703125" style="1" customWidth="1"/>
    <col min="4" max="6" width="11.5703125" style="1" customWidth="1"/>
    <col min="7" max="7" width="12.7109375" style="1" customWidth="1"/>
    <col min="8" max="10" width="11.5703125" style="1" customWidth="1"/>
    <col min="11" max="11" width="12.7109375" style="1" customWidth="1"/>
    <col min="12" max="12" width="12.7109375" style="1" hidden="1" customWidth="1"/>
    <col min="13" max="13" width="11.28515625" style="1" customWidth="1"/>
    <col min="14" max="14" width="15.28515625" style="1" customWidth="1"/>
    <col min="15" max="16" width="0" style="1" hidden="1" customWidth="1"/>
    <col min="17" max="16384" width="9.140625" style="1"/>
  </cols>
  <sheetData>
    <row r="2" spans="1:23" s="7" customFormat="1">
      <c r="A2" s="8" t="s">
        <v>43</v>
      </c>
      <c r="B2" s="6"/>
      <c r="C2" s="6"/>
      <c r="D2" s="6"/>
      <c r="L2" s="31"/>
    </row>
    <row r="3" spans="1:23" s="7" customFormat="1">
      <c r="A3" s="5"/>
      <c r="B3" s="6"/>
      <c r="C3" s="6"/>
      <c r="D3" s="6"/>
      <c r="L3" s="31"/>
    </row>
    <row r="4" spans="1:23" s="7" customFormat="1">
      <c r="A4" s="8" t="s">
        <v>44</v>
      </c>
      <c r="B4" s="6"/>
      <c r="C4" s="6"/>
      <c r="D4" s="6"/>
      <c r="L4" s="31"/>
    </row>
    <row r="5" spans="1:23" s="7" customFormat="1" ht="15">
      <c r="A5" s="105" t="s">
        <v>218</v>
      </c>
      <c r="B5" s="105"/>
      <c r="C5" s="105"/>
      <c r="D5" s="105"/>
      <c r="E5" s="105"/>
      <c r="F5" s="105"/>
      <c r="G5" s="105"/>
      <c r="H5" s="105"/>
      <c r="I5" s="105"/>
      <c r="J5" s="105"/>
      <c r="K5" s="105"/>
      <c r="L5" s="105"/>
      <c r="M5" s="105"/>
      <c r="N5" s="105"/>
      <c r="O5" s="9"/>
      <c r="P5" s="9"/>
      <c r="Q5" s="9"/>
      <c r="R5" s="9"/>
      <c r="S5" s="9"/>
      <c r="T5" s="9"/>
      <c r="U5" s="9"/>
      <c r="V5" s="9"/>
      <c r="W5" s="9"/>
    </row>
    <row r="6" spans="1:23" s="7" customFormat="1" ht="12">
      <c r="A6" s="106" t="s">
        <v>31</v>
      </c>
      <c r="B6" s="106"/>
      <c r="C6" s="106"/>
      <c r="D6" s="106"/>
      <c r="E6" s="106"/>
      <c r="F6" s="106"/>
      <c r="G6" s="106"/>
      <c r="H6" s="106"/>
      <c r="I6" s="106"/>
      <c r="J6" s="106"/>
      <c r="K6" s="106"/>
      <c r="L6" s="106"/>
      <c r="M6" s="106"/>
      <c r="N6" s="106"/>
      <c r="O6" s="10"/>
      <c r="P6" s="10"/>
      <c r="Q6" s="10"/>
      <c r="R6" s="10"/>
      <c r="S6" s="10"/>
      <c r="T6" s="10"/>
      <c r="U6" s="10"/>
      <c r="V6" s="10"/>
      <c r="W6" s="10"/>
    </row>
    <row r="7" spans="1:23" s="7" customFormat="1" ht="12">
      <c r="A7" s="106" t="s">
        <v>46</v>
      </c>
      <c r="B7" s="106"/>
      <c r="C7" s="106"/>
      <c r="D7" s="106"/>
      <c r="E7" s="106"/>
      <c r="F7" s="106"/>
      <c r="G7" s="106"/>
      <c r="H7" s="106"/>
      <c r="I7" s="106"/>
      <c r="J7" s="106"/>
      <c r="K7" s="106"/>
      <c r="L7" s="106"/>
      <c r="M7" s="106"/>
      <c r="N7" s="106"/>
      <c r="O7" s="10"/>
      <c r="P7" s="10"/>
      <c r="Q7" s="10"/>
      <c r="R7" s="10"/>
      <c r="S7" s="10"/>
      <c r="T7" s="10"/>
      <c r="U7" s="10"/>
      <c r="V7" s="10"/>
      <c r="W7" s="10"/>
    </row>
    <row r="8" spans="1:23" s="7" customFormat="1" ht="12">
      <c r="A8" s="107" t="s">
        <v>47</v>
      </c>
      <c r="B8" s="107"/>
      <c r="C8" s="107"/>
      <c r="D8" s="107"/>
      <c r="E8" s="107"/>
      <c r="F8" s="107"/>
      <c r="G8" s="107"/>
      <c r="H8" s="107"/>
      <c r="I8" s="107"/>
      <c r="J8" s="107"/>
      <c r="K8" s="107"/>
      <c r="L8" s="107"/>
      <c r="M8" s="107"/>
      <c r="N8" s="107"/>
      <c r="O8" s="8"/>
      <c r="P8" s="8"/>
      <c r="Q8" s="8"/>
      <c r="R8" s="8"/>
      <c r="S8" s="8"/>
      <c r="T8" s="8"/>
      <c r="U8" s="8"/>
      <c r="V8" s="8"/>
      <c r="W8" s="8"/>
    </row>
    <row r="9" spans="1:23" s="7" customFormat="1">
      <c r="L9" s="31"/>
    </row>
    <row r="10" spans="1:23" s="7" customFormat="1" ht="12.75" customHeight="1">
      <c r="G10" s="129" t="s">
        <v>17</v>
      </c>
      <c r="H10" s="130"/>
      <c r="I10" s="130"/>
      <c r="J10" s="129" t="s">
        <v>18</v>
      </c>
      <c r="K10" s="130"/>
      <c r="L10" s="130"/>
      <c r="M10" s="131"/>
      <c r="N10" s="32"/>
      <c r="O10" s="32"/>
      <c r="P10" s="32"/>
      <c r="Q10" s="32"/>
      <c r="R10" s="32"/>
      <c r="S10" s="32"/>
      <c r="T10" s="32"/>
      <c r="U10" s="32"/>
      <c r="V10" s="32"/>
      <c r="W10" s="32"/>
    </row>
    <row r="11" spans="1:23" s="7" customFormat="1">
      <c r="D11" s="5" t="s">
        <v>2</v>
      </c>
      <c r="G11" s="111">
        <f>107273/1000</f>
        <v>107.273</v>
      </c>
      <c r="H11" s="112"/>
      <c r="I11" s="33" t="s">
        <v>3</v>
      </c>
      <c r="J11" s="103">
        <f>429547/1000</f>
        <v>429.54700000000003</v>
      </c>
      <c r="K11" s="104"/>
      <c r="L11" s="34"/>
      <c r="M11" s="11" t="s">
        <v>3</v>
      </c>
      <c r="N11" s="35"/>
      <c r="O11" s="35"/>
      <c r="P11" s="35"/>
      <c r="Q11" s="35"/>
      <c r="R11" s="35"/>
      <c r="S11" s="35"/>
      <c r="T11" s="35"/>
      <c r="U11" s="35"/>
      <c r="V11" s="35"/>
      <c r="W11" s="36"/>
    </row>
    <row r="12" spans="1:23" s="7" customFormat="1">
      <c r="D12" s="13" t="s">
        <v>33</v>
      </c>
      <c r="F12" s="14"/>
      <c r="G12" s="111">
        <f>0/1000</f>
        <v>0</v>
      </c>
      <c r="H12" s="112"/>
      <c r="I12" s="11" t="s">
        <v>3</v>
      </c>
      <c r="J12" s="103">
        <f>0/1000</f>
        <v>0</v>
      </c>
      <c r="K12" s="104"/>
      <c r="L12" s="34"/>
      <c r="M12" s="11" t="s">
        <v>3</v>
      </c>
      <c r="N12" s="35"/>
      <c r="O12" s="35"/>
      <c r="P12" s="35"/>
      <c r="Q12" s="35"/>
      <c r="R12" s="35"/>
      <c r="S12" s="35"/>
      <c r="T12" s="35"/>
    </row>
    <row r="13" spans="1:23" s="7" customFormat="1">
      <c r="D13" s="13" t="s">
        <v>34</v>
      </c>
      <c r="F13" s="14"/>
      <c r="G13" s="111">
        <f>0/1000</f>
        <v>0</v>
      </c>
      <c r="H13" s="112"/>
      <c r="I13" s="11" t="s">
        <v>3</v>
      </c>
      <c r="J13" s="103">
        <f>0/1000</f>
        <v>0</v>
      </c>
      <c r="K13" s="104"/>
      <c r="L13" s="34"/>
      <c r="M13" s="11" t="s">
        <v>3</v>
      </c>
      <c r="N13" s="35"/>
      <c r="O13" s="35"/>
      <c r="P13" s="35"/>
      <c r="Q13" s="35"/>
      <c r="R13" s="35"/>
      <c r="S13" s="35"/>
      <c r="T13" s="35"/>
    </row>
    <row r="14" spans="1:23" s="7" customFormat="1">
      <c r="D14" s="5" t="s">
        <v>4</v>
      </c>
      <c r="G14" s="111">
        <f>(O14+O15)/1000</f>
        <v>0.41967000000000004</v>
      </c>
      <c r="H14" s="112"/>
      <c r="I14" s="33" t="s">
        <v>5</v>
      </c>
      <c r="J14" s="103">
        <f>(P14+P15)/1000</f>
        <v>0.41967000000000004</v>
      </c>
      <c r="K14" s="104"/>
      <c r="L14" s="15">
        <v>4618</v>
      </c>
      <c r="M14" s="11" t="s">
        <v>5</v>
      </c>
      <c r="N14" s="35"/>
      <c r="O14" s="15">
        <v>417.43</v>
      </c>
      <c r="P14" s="16">
        <v>417.43</v>
      </c>
      <c r="Q14" s="35"/>
      <c r="R14" s="35"/>
      <c r="S14" s="35"/>
      <c r="T14" s="35"/>
      <c r="U14" s="35"/>
      <c r="V14" s="35"/>
      <c r="W14" s="36"/>
    </row>
    <row r="15" spans="1:23" s="7" customFormat="1">
      <c r="D15" s="5" t="s">
        <v>6</v>
      </c>
      <c r="G15" s="111">
        <f>4653/1000</f>
        <v>4.6529999999999996</v>
      </c>
      <c r="H15" s="112"/>
      <c r="I15" s="33" t="s">
        <v>3</v>
      </c>
      <c r="J15" s="103">
        <f>60803/1000</f>
        <v>60.802999999999997</v>
      </c>
      <c r="K15" s="104"/>
      <c r="L15" s="16">
        <v>60349</v>
      </c>
      <c r="M15" s="11" t="s">
        <v>3</v>
      </c>
      <c r="N15" s="35"/>
      <c r="O15" s="15">
        <v>2.2400000000000002</v>
      </c>
      <c r="P15" s="16">
        <v>2.2400000000000002</v>
      </c>
      <c r="Q15" s="35"/>
      <c r="R15" s="35"/>
      <c r="S15" s="35"/>
      <c r="T15" s="35"/>
      <c r="U15" s="35"/>
      <c r="V15" s="35"/>
      <c r="W15" s="36"/>
    </row>
    <row r="16" spans="1:23" s="7" customFormat="1">
      <c r="F16" s="6"/>
      <c r="G16" s="17"/>
      <c r="H16" s="17"/>
      <c r="I16" s="18"/>
      <c r="J16" s="19"/>
      <c r="K16" s="37"/>
      <c r="L16" s="15">
        <v>35</v>
      </c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8"/>
    </row>
    <row r="17" spans="1:23" s="7" customFormat="1">
      <c r="B17" s="6"/>
      <c r="C17" s="6"/>
      <c r="D17" s="6"/>
      <c r="F17" s="14"/>
      <c r="G17" s="20"/>
      <c r="H17" s="20"/>
      <c r="I17" s="21"/>
      <c r="J17" s="22"/>
      <c r="K17" s="22"/>
      <c r="L17" s="16">
        <v>454</v>
      </c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1"/>
    </row>
    <row r="18" spans="1:23" s="7" customFormat="1" ht="12">
      <c r="A18" s="5" t="s">
        <v>410</v>
      </c>
    </row>
    <row r="19" spans="1:23" s="7" customFormat="1" ht="13.5" thickBot="1">
      <c r="A19" s="23"/>
      <c r="L19" s="31"/>
    </row>
    <row r="20" spans="1:23" s="25" customFormat="1" ht="23.25" customHeight="1" thickBot="1">
      <c r="A20" s="127" t="s">
        <v>7</v>
      </c>
      <c r="B20" s="127" t="s">
        <v>0</v>
      </c>
      <c r="C20" s="127" t="s">
        <v>19</v>
      </c>
      <c r="D20" s="39" t="s">
        <v>20</v>
      </c>
      <c r="E20" s="127" t="s">
        <v>21</v>
      </c>
      <c r="F20" s="122" t="s">
        <v>22</v>
      </c>
      <c r="G20" s="123"/>
      <c r="H20" s="122" t="s">
        <v>23</v>
      </c>
      <c r="I20" s="126"/>
      <c r="J20" s="126"/>
      <c r="K20" s="123"/>
      <c r="L20" s="40"/>
      <c r="M20" s="127" t="s">
        <v>24</v>
      </c>
      <c r="N20" s="127" t="s">
        <v>25</v>
      </c>
    </row>
    <row r="21" spans="1:23" s="25" customFormat="1" ht="19.5" customHeight="1" thickBot="1">
      <c r="A21" s="128"/>
      <c r="B21" s="128"/>
      <c r="C21" s="128"/>
      <c r="D21" s="127" t="s">
        <v>30</v>
      </c>
      <c r="E21" s="128"/>
      <c r="F21" s="124"/>
      <c r="G21" s="125"/>
      <c r="H21" s="132" t="s">
        <v>26</v>
      </c>
      <c r="I21" s="133"/>
      <c r="J21" s="132" t="s">
        <v>27</v>
      </c>
      <c r="K21" s="133"/>
      <c r="L21" s="41"/>
      <c r="M21" s="128"/>
      <c r="N21" s="128"/>
    </row>
    <row r="22" spans="1:23" s="25" customFormat="1" ht="19.5" customHeight="1">
      <c r="A22" s="128"/>
      <c r="B22" s="128"/>
      <c r="C22" s="128"/>
      <c r="D22" s="128"/>
      <c r="E22" s="128"/>
      <c r="F22" s="79" t="s">
        <v>28</v>
      </c>
      <c r="G22" s="79" t="s">
        <v>29</v>
      </c>
      <c r="H22" s="79" t="s">
        <v>28</v>
      </c>
      <c r="I22" s="79" t="s">
        <v>29</v>
      </c>
      <c r="J22" s="79" t="s">
        <v>28</v>
      </c>
      <c r="K22" s="79" t="s">
        <v>29</v>
      </c>
      <c r="L22" s="41"/>
      <c r="M22" s="128"/>
      <c r="N22" s="128"/>
    </row>
    <row r="23" spans="1:23">
      <c r="A23" s="80">
        <v>1</v>
      </c>
      <c r="B23" s="80">
        <v>2</v>
      </c>
      <c r="C23" s="80">
        <v>3</v>
      </c>
      <c r="D23" s="80">
        <v>4</v>
      </c>
      <c r="E23" s="80">
        <v>5</v>
      </c>
      <c r="F23" s="80">
        <v>6</v>
      </c>
      <c r="G23" s="80">
        <v>7</v>
      </c>
      <c r="H23" s="80">
        <v>8</v>
      </c>
      <c r="I23" s="80">
        <v>9</v>
      </c>
      <c r="J23" s="80">
        <v>10</v>
      </c>
      <c r="K23" s="80">
        <v>11</v>
      </c>
      <c r="L23" s="81"/>
      <c r="M23" s="80">
        <v>12</v>
      </c>
      <c r="N23" s="80">
        <v>13</v>
      </c>
    </row>
    <row r="24" spans="1:23" s="6" customFormat="1" ht="17.850000000000001" customHeight="1">
      <c r="A24" s="121" t="s">
        <v>219</v>
      </c>
      <c r="B24" s="118"/>
      <c r="C24" s="118"/>
      <c r="D24" s="118"/>
      <c r="E24" s="118"/>
      <c r="F24" s="118"/>
      <c r="G24" s="118"/>
      <c r="H24" s="118"/>
      <c r="I24" s="118"/>
      <c r="J24" s="118"/>
      <c r="K24" s="118"/>
      <c r="L24" s="118"/>
      <c r="M24" s="118"/>
      <c r="N24" s="118"/>
    </row>
    <row r="25" spans="1:23" s="6" customFormat="1" ht="17.850000000000001" customHeight="1">
      <c r="A25" s="121" t="s">
        <v>220</v>
      </c>
      <c r="B25" s="118"/>
      <c r="C25" s="118"/>
      <c r="D25" s="118"/>
      <c r="E25" s="118"/>
      <c r="F25" s="118"/>
      <c r="G25" s="118"/>
      <c r="H25" s="118"/>
      <c r="I25" s="118"/>
      <c r="J25" s="118"/>
      <c r="K25" s="118"/>
      <c r="L25" s="118"/>
      <c r="M25" s="118"/>
      <c r="N25" s="118"/>
    </row>
    <row r="26" spans="1:23" ht="24">
      <c r="A26" s="82">
        <v>1</v>
      </c>
      <c r="B26" s="83" t="s">
        <v>221</v>
      </c>
      <c r="C26" s="63" t="s">
        <v>222</v>
      </c>
      <c r="D26" s="84" t="s">
        <v>223</v>
      </c>
      <c r="E26" s="85">
        <v>40.44</v>
      </c>
      <c r="F26" s="65" t="s">
        <v>224</v>
      </c>
      <c r="G26" s="65">
        <v>410.06</v>
      </c>
      <c r="H26" s="86"/>
      <c r="I26" s="86"/>
      <c r="J26" s="65" t="s">
        <v>225</v>
      </c>
      <c r="K26" s="65">
        <v>5355.07</v>
      </c>
      <c r="L26" s="87"/>
      <c r="M26" s="86">
        <f t="shared" ref="M26:M33" si="0">IF(ISNUMBER(K26/G26),IF(NOT(K26/G26=0),K26/G26, " "), " ")</f>
        <v>13.059235233868213</v>
      </c>
      <c r="N26" s="84"/>
    </row>
    <row r="27" spans="1:23" s="6" customFormat="1" ht="24">
      <c r="A27" s="82">
        <v>2</v>
      </c>
      <c r="B27" s="83" t="s">
        <v>226</v>
      </c>
      <c r="C27" s="63" t="s">
        <v>227</v>
      </c>
      <c r="D27" s="84" t="s">
        <v>223</v>
      </c>
      <c r="E27" s="85">
        <v>30.9</v>
      </c>
      <c r="F27" s="65" t="s">
        <v>228</v>
      </c>
      <c r="G27" s="65">
        <v>319.2</v>
      </c>
      <c r="H27" s="86"/>
      <c r="I27" s="86"/>
      <c r="J27" s="65" t="s">
        <v>229</v>
      </c>
      <c r="K27" s="65">
        <v>4170.26</v>
      </c>
      <c r="L27" s="87"/>
      <c r="M27" s="86">
        <f t="shared" si="0"/>
        <v>13.064724310776944</v>
      </c>
      <c r="N27" s="84"/>
    </row>
    <row r="28" spans="1:23" s="6" customFormat="1" ht="24">
      <c r="A28" s="82">
        <v>3</v>
      </c>
      <c r="B28" s="83" t="s">
        <v>230</v>
      </c>
      <c r="C28" s="63" t="s">
        <v>231</v>
      </c>
      <c r="D28" s="84" t="s">
        <v>223</v>
      </c>
      <c r="E28" s="85">
        <v>37.619999999999997</v>
      </c>
      <c r="F28" s="65" t="s">
        <v>232</v>
      </c>
      <c r="G28" s="65">
        <v>405.54</v>
      </c>
      <c r="H28" s="86"/>
      <c r="I28" s="86"/>
      <c r="J28" s="65" t="s">
        <v>233</v>
      </c>
      <c r="K28" s="65">
        <v>5298.03</v>
      </c>
      <c r="L28" s="87"/>
      <c r="M28" s="86">
        <f t="shared" si="0"/>
        <v>13.064136706613404</v>
      </c>
      <c r="N28" s="84"/>
    </row>
    <row r="29" spans="1:23" s="6" customFormat="1" ht="24">
      <c r="A29" s="82">
        <v>4</v>
      </c>
      <c r="B29" s="83" t="s">
        <v>234</v>
      </c>
      <c r="C29" s="63" t="s">
        <v>235</v>
      </c>
      <c r="D29" s="84" t="s">
        <v>223</v>
      </c>
      <c r="E29" s="85">
        <v>98.28</v>
      </c>
      <c r="F29" s="65" t="s">
        <v>236</v>
      </c>
      <c r="G29" s="65">
        <v>1085.99</v>
      </c>
      <c r="H29" s="86"/>
      <c r="I29" s="86"/>
      <c r="J29" s="65" t="s">
        <v>237</v>
      </c>
      <c r="K29" s="65">
        <v>14184.75</v>
      </c>
      <c r="L29" s="87"/>
      <c r="M29" s="86">
        <f t="shared" si="0"/>
        <v>13.061584360813635</v>
      </c>
      <c r="N29" s="84"/>
    </row>
    <row r="30" spans="1:23" s="6" customFormat="1" ht="24">
      <c r="A30" s="82">
        <v>5</v>
      </c>
      <c r="B30" s="83" t="s">
        <v>238</v>
      </c>
      <c r="C30" s="63" t="s">
        <v>239</v>
      </c>
      <c r="D30" s="84" t="s">
        <v>223</v>
      </c>
      <c r="E30" s="85">
        <v>135.63999999999999</v>
      </c>
      <c r="F30" s="65" t="s">
        <v>240</v>
      </c>
      <c r="G30" s="65">
        <v>1538.16</v>
      </c>
      <c r="H30" s="86"/>
      <c r="I30" s="86"/>
      <c r="J30" s="65" t="s">
        <v>241</v>
      </c>
      <c r="K30" s="65">
        <v>20093.71</v>
      </c>
      <c r="L30" s="87"/>
      <c r="M30" s="86">
        <f t="shared" si="0"/>
        <v>13.063471940500337</v>
      </c>
      <c r="N30" s="84"/>
    </row>
    <row r="31" spans="1:23" ht="24">
      <c r="A31" s="82">
        <v>6</v>
      </c>
      <c r="B31" s="83" t="s">
        <v>242</v>
      </c>
      <c r="C31" s="63" t="s">
        <v>243</v>
      </c>
      <c r="D31" s="84" t="s">
        <v>223</v>
      </c>
      <c r="E31" s="85">
        <v>51.46</v>
      </c>
      <c r="F31" s="65" t="s">
        <v>244</v>
      </c>
      <c r="G31" s="65">
        <v>604.14</v>
      </c>
      <c r="H31" s="86"/>
      <c r="I31" s="86"/>
      <c r="J31" s="65" t="s">
        <v>245</v>
      </c>
      <c r="K31" s="65">
        <v>7884.7</v>
      </c>
      <c r="L31" s="87"/>
      <c r="M31" s="86">
        <f t="shared" si="0"/>
        <v>13.051113980203263</v>
      </c>
      <c r="N31" s="84"/>
    </row>
    <row r="32" spans="1:23" ht="24">
      <c r="A32" s="82">
        <v>7</v>
      </c>
      <c r="B32" s="83" t="s">
        <v>246</v>
      </c>
      <c r="C32" s="63" t="s">
        <v>247</v>
      </c>
      <c r="D32" s="84" t="s">
        <v>223</v>
      </c>
      <c r="E32" s="85">
        <v>2.1</v>
      </c>
      <c r="F32" s="65" t="s">
        <v>248</v>
      </c>
      <c r="G32" s="65">
        <v>25.54</v>
      </c>
      <c r="H32" s="86"/>
      <c r="I32" s="86"/>
      <c r="J32" s="65" t="s">
        <v>249</v>
      </c>
      <c r="K32" s="65">
        <v>333.42</v>
      </c>
      <c r="L32" s="87"/>
      <c r="M32" s="86">
        <f t="shared" si="0"/>
        <v>13.05481597494127</v>
      </c>
      <c r="N32" s="84"/>
    </row>
    <row r="33" spans="1:14" ht="24">
      <c r="A33" s="82">
        <v>8</v>
      </c>
      <c r="B33" s="83">
        <v>2</v>
      </c>
      <c r="C33" s="63" t="s">
        <v>250</v>
      </c>
      <c r="D33" s="84" t="s">
        <v>223</v>
      </c>
      <c r="E33" s="85">
        <v>2.08</v>
      </c>
      <c r="F33" s="65" t="s">
        <v>251</v>
      </c>
      <c r="G33" s="65"/>
      <c r="H33" s="86"/>
      <c r="I33" s="86"/>
      <c r="J33" s="65" t="s">
        <v>251</v>
      </c>
      <c r="K33" s="65"/>
      <c r="L33" s="87"/>
      <c r="M33" s="86" t="str">
        <f t="shared" si="0"/>
        <v xml:space="preserve"> </v>
      </c>
      <c r="N33" s="84"/>
    </row>
    <row r="34" spans="1:14" ht="17.850000000000001" customHeight="1">
      <c r="A34" s="121" t="s">
        <v>252</v>
      </c>
      <c r="B34" s="118"/>
      <c r="C34" s="118"/>
      <c r="D34" s="118"/>
      <c r="E34" s="118"/>
      <c r="F34" s="118"/>
      <c r="G34" s="118"/>
      <c r="H34" s="118"/>
      <c r="I34" s="118"/>
      <c r="J34" s="118"/>
      <c r="K34" s="118"/>
      <c r="L34" s="118"/>
      <c r="M34" s="118"/>
      <c r="N34" s="118"/>
    </row>
    <row r="35" spans="1:14" ht="36">
      <c r="A35" s="82">
        <v>9</v>
      </c>
      <c r="B35" s="83">
        <v>20129</v>
      </c>
      <c r="C35" s="63" t="s">
        <v>253</v>
      </c>
      <c r="D35" s="84" t="s">
        <v>254</v>
      </c>
      <c r="E35" s="85">
        <v>0.05</v>
      </c>
      <c r="F35" s="65" t="s">
        <v>255</v>
      </c>
      <c r="G35" s="65">
        <v>4.6399999999999997</v>
      </c>
      <c r="H35" s="86"/>
      <c r="I35" s="86"/>
      <c r="J35" s="65" t="s">
        <v>256</v>
      </c>
      <c r="K35" s="65">
        <v>26.75</v>
      </c>
      <c r="L35" s="87"/>
      <c r="M35" s="86">
        <f t="shared" ref="M35:M43" si="1">IF(ISNUMBER(K35/G35),IF(NOT(K35/G35=0),K35/G35, " "), " ")</f>
        <v>5.7650862068965525</v>
      </c>
      <c r="N35" s="84" t="s">
        <v>257</v>
      </c>
    </row>
    <row r="36" spans="1:14" ht="36">
      <c r="A36" s="82">
        <v>10</v>
      </c>
      <c r="B36" s="83">
        <v>30401</v>
      </c>
      <c r="C36" s="63" t="s">
        <v>258</v>
      </c>
      <c r="D36" s="84" t="s">
        <v>254</v>
      </c>
      <c r="E36" s="85">
        <v>0.22</v>
      </c>
      <c r="F36" s="65" t="s">
        <v>259</v>
      </c>
      <c r="G36" s="65">
        <v>0.51</v>
      </c>
      <c r="H36" s="86"/>
      <c r="I36" s="86"/>
      <c r="J36" s="65" t="s">
        <v>260</v>
      </c>
      <c r="K36" s="65">
        <v>2.2000000000000002</v>
      </c>
      <c r="L36" s="87"/>
      <c r="M36" s="86">
        <f t="shared" si="1"/>
        <v>4.3137254901960791</v>
      </c>
      <c r="N36" s="84" t="s">
        <v>257</v>
      </c>
    </row>
    <row r="37" spans="1:14" ht="36">
      <c r="A37" s="82">
        <v>11</v>
      </c>
      <c r="B37" s="83">
        <v>30952</v>
      </c>
      <c r="C37" s="63" t="s">
        <v>261</v>
      </c>
      <c r="D37" s="84" t="s">
        <v>254</v>
      </c>
      <c r="E37" s="85"/>
      <c r="F37" s="65" t="s">
        <v>262</v>
      </c>
      <c r="G37" s="65"/>
      <c r="H37" s="86"/>
      <c r="I37" s="86"/>
      <c r="J37" s="65" t="s">
        <v>263</v>
      </c>
      <c r="K37" s="65"/>
      <c r="L37" s="87"/>
      <c r="M37" s="86" t="str">
        <f t="shared" si="1"/>
        <v xml:space="preserve"> </v>
      </c>
      <c r="N37" s="84" t="s">
        <v>264</v>
      </c>
    </row>
    <row r="38" spans="1:14" ht="36">
      <c r="A38" s="82">
        <v>12</v>
      </c>
      <c r="B38" s="83">
        <v>30954</v>
      </c>
      <c r="C38" s="63" t="s">
        <v>265</v>
      </c>
      <c r="D38" s="84" t="s">
        <v>254</v>
      </c>
      <c r="E38" s="85">
        <v>1.68</v>
      </c>
      <c r="F38" s="65" t="s">
        <v>266</v>
      </c>
      <c r="G38" s="65">
        <v>56.65</v>
      </c>
      <c r="H38" s="86"/>
      <c r="I38" s="86"/>
      <c r="J38" s="65" t="s">
        <v>263</v>
      </c>
      <c r="K38" s="65">
        <v>280.56</v>
      </c>
      <c r="L38" s="87"/>
      <c r="M38" s="86">
        <f t="shared" si="1"/>
        <v>4.952515445719329</v>
      </c>
      <c r="N38" s="84" t="s">
        <v>264</v>
      </c>
    </row>
    <row r="39" spans="1:14" ht="48">
      <c r="A39" s="82">
        <v>13</v>
      </c>
      <c r="B39" s="83">
        <v>50101</v>
      </c>
      <c r="C39" s="63" t="s">
        <v>267</v>
      </c>
      <c r="D39" s="84" t="s">
        <v>254</v>
      </c>
      <c r="E39" s="85">
        <v>0.35</v>
      </c>
      <c r="F39" s="65" t="s">
        <v>268</v>
      </c>
      <c r="G39" s="65">
        <v>21.96</v>
      </c>
      <c r="H39" s="86"/>
      <c r="I39" s="86"/>
      <c r="J39" s="65" t="s">
        <v>269</v>
      </c>
      <c r="K39" s="65">
        <v>147.35</v>
      </c>
      <c r="L39" s="87"/>
      <c r="M39" s="86">
        <f t="shared" si="1"/>
        <v>6.7099271402550089</v>
      </c>
      <c r="N39" s="84" t="s">
        <v>257</v>
      </c>
    </row>
    <row r="40" spans="1:14" ht="36">
      <c r="A40" s="82">
        <v>14</v>
      </c>
      <c r="B40" s="83">
        <v>134041</v>
      </c>
      <c r="C40" s="63" t="s">
        <v>270</v>
      </c>
      <c r="D40" s="84" t="s">
        <v>254</v>
      </c>
      <c r="E40" s="85">
        <v>8.4700000000000006</v>
      </c>
      <c r="F40" s="65" t="s">
        <v>271</v>
      </c>
      <c r="G40" s="65">
        <v>25.49</v>
      </c>
      <c r="H40" s="86"/>
      <c r="I40" s="86"/>
      <c r="J40" s="65" t="s">
        <v>272</v>
      </c>
      <c r="K40" s="65">
        <v>118.58</v>
      </c>
      <c r="L40" s="87"/>
      <c r="M40" s="86">
        <f t="shared" si="1"/>
        <v>4.6520204001569248</v>
      </c>
      <c r="N40" s="84" t="s">
        <v>257</v>
      </c>
    </row>
    <row r="41" spans="1:14" ht="36">
      <c r="A41" s="82">
        <v>15</v>
      </c>
      <c r="B41" s="83">
        <v>330804</v>
      </c>
      <c r="C41" s="63" t="s">
        <v>273</v>
      </c>
      <c r="D41" s="84" t="s">
        <v>254</v>
      </c>
      <c r="E41" s="85">
        <v>0.69</v>
      </c>
      <c r="F41" s="65" t="s">
        <v>274</v>
      </c>
      <c r="G41" s="65">
        <v>0.99</v>
      </c>
      <c r="H41" s="86"/>
      <c r="I41" s="86"/>
      <c r="J41" s="65" t="s">
        <v>275</v>
      </c>
      <c r="K41" s="65">
        <v>2.76</v>
      </c>
      <c r="L41" s="87"/>
      <c r="M41" s="86">
        <f t="shared" si="1"/>
        <v>2.7878787878787876</v>
      </c>
      <c r="N41" s="84" t="s">
        <v>276</v>
      </c>
    </row>
    <row r="42" spans="1:14" ht="36">
      <c r="A42" s="82">
        <v>16</v>
      </c>
      <c r="B42" s="83">
        <v>331451</v>
      </c>
      <c r="C42" s="63" t="s">
        <v>277</v>
      </c>
      <c r="D42" s="84" t="s">
        <v>254</v>
      </c>
      <c r="E42" s="85">
        <v>13.05</v>
      </c>
      <c r="F42" s="65" t="s">
        <v>278</v>
      </c>
      <c r="G42" s="65">
        <v>28.06</v>
      </c>
      <c r="H42" s="86"/>
      <c r="I42" s="86"/>
      <c r="J42" s="65" t="s">
        <v>279</v>
      </c>
      <c r="K42" s="65">
        <v>104.4</v>
      </c>
      <c r="L42" s="87"/>
      <c r="M42" s="86">
        <f t="shared" si="1"/>
        <v>3.7205987170349255</v>
      </c>
      <c r="N42" s="84" t="s">
        <v>257</v>
      </c>
    </row>
    <row r="43" spans="1:14" ht="36">
      <c r="A43" s="82">
        <v>17</v>
      </c>
      <c r="B43" s="83">
        <v>400001</v>
      </c>
      <c r="C43" s="63" t="s">
        <v>280</v>
      </c>
      <c r="D43" s="84" t="s">
        <v>254</v>
      </c>
      <c r="E43" s="85">
        <v>2.2200000000000002</v>
      </c>
      <c r="F43" s="65" t="s">
        <v>281</v>
      </c>
      <c r="G43" s="65">
        <v>229.1</v>
      </c>
      <c r="H43" s="86"/>
      <c r="I43" s="86"/>
      <c r="J43" s="65" t="s">
        <v>282</v>
      </c>
      <c r="K43" s="65">
        <v>1380.84</v>
      </c>
      <c r="L43" s="87"/>
      <c r="M43" s="86">
        <f t="shared" si="1"/>
        <v>6.0272370144041902</v>
      </c>
      <c r="N43" s="84" t="s">
        <v>257</v>
      </c>
    </row>
    <row r="44" spans="1:14" ht="17.850000000000001" customHeight="1">
      <c r="A44" s="121" t="s">
        <v>283</v>
      </c>
      <c r="B44" s="118"/>
      <c r="C44" s="118"/>
      <c r="D44" s="118"/>
      <c r="E44" s="118"/>
      <c r="F44" s="118"/>
      <c r="G44" s="118"/>
      <c r="H44" s="118"/>
      <c r="I44" s="118"/>
      <c r="J44" s="118"/>
      <c r="K44" s="118"/>
      <c r="L44" s="118"/>
      <c r="M44" s="118"/>
      <c r="N44" s="118"/>
    </row>
    <row r="45" spans="1:14" ht="24">
      <c r="A45" s="82">
        <v>18</v>
      </c>
      <c r="B45" s="83" t="s">
        <v>284</v>
      </c>
      <c r="C45" s="63" t="s">
        <v>285</v>
      </c>
      <c r="D45" s="84" t="s">
        <v>286</v>
      </c>
      <c r="E45" s="85">
        <v>5.9999999999999995E-4</v>
      </c>
      <c r="F45" s="65" t="s">
        <v>287</v>
      </c>
      <c r="G45" s="65">
        <v>6.35</v>
      </c>
      <c r="H45" s="86">
        <v>47956.54</v>
      </c>
      <c r="I45" s="86">
        <v>28.77</v>
      </c>
      <c r="J45" s="65" t="s">
        <v>288</v>
      </c>
      <c r="K45" s="65">
        <v>29.54</v>
      </c>
      <c r="L45" s="87"/>
      <c r="M45" s="86">
        <f t="shared" ref="M45:M68" si="2">IF(ISNUMBER(K45/G45),IF(NOT(K45/G45=0),K45/G45, " "), " ")</f>
        <v>4.6519685039370078</v>
      </c>
      <c r="N45" s="84" t="s">
        <v>289</v>
      </c>
    </row>
    <row r="46" spans="1:14" ht="48">
      <c r="A46" s="82">
        <v>19</v>
      </c>
      <c r="B46" s="83" t="s">
        <v>290</v>
      </c>
      <c r="C46" s="63" t="s">
        <v>291</v>
      </c>
      <c r="D46" s="84" t="s">
        <v>286</v>
      </c>
      <c r="E46" s="85">
        <v>1.8E-3</v>
      </c>
      <c r="F46" s="65" t="s">
        <v>292</v>
      </c>
      <c r="G46" s="65">
        <v>18.88</v>
      </c>
      <c r="H46" s="86">
        <v>73669.23</v>
      </c>
      <c r="I46" s="86">
        <v>132.6</v>
      </c>
      <c r="J46" s="65" t="s">
        <v>293</v>
      </c>
      <c r="K46" s="65">
        <v>135.81</v>
      </c>
      <c r="L46" s="87"/>
      <c r="M46" s="86">
        <f t="shared" si="2"/>
        <v>7.1933262711864412</v>
      </c>
      <c r="N46" s="84" t="s">
        <v>294</v>
      </c>
    </row>
    <row r="47" spans="1:14" ht="36">
      <c r="A47" s="82">
        <v>20</v>
      </c>
      <c r="B47" s="83" t="s">
        <v>295</v>
      </c>
      <c r="C47" s="63" t="s">
        <v>296</v>
      </c>
      <c r="D47" s="84" t="s">
        <v>297</v>
      </c>
      <c r="E47" s="85">
        <v>0.4032</v>
      </c>
      <c r="F47" s="65" t="s">
        <v>298</v>
      </c>
      <c r="G47" s="65">
        <v>15.6</v>
      </c>
      <c r="H47" s="86">
        <v>283.69</v>
      </c>
      <c r="I47" s="86">
        <v>114.39</v>
      </c>
      <c r="J47" s="65" t="s">
        <v>299</v>
      </c>
      <c r="K47" s="65">
        <v>116.7</v>
      </c>
      <c r="L47" s="87"/>
      <c r="M47" s="86">
        <f t="shared" si="2"/>
        <v>7.4807692307692308</v>
      </c>
      <c r="N47" s="84" t="s">
        <v>300</v>
      </c>
    </row>
    <row r="48" spans="1:14" ht="24">
      <c r="A48" s="82">
        <v>21</v>
      </c>
      <c r="B48" s="83" t="s">
        <v>301</v>
      </c>
      <c r="C48" s="63" t="s">
        <v>302</v>
      </c>
      <c r="D48" s="84" t="s">
        <v>286</v>
      </c>
      <c r="E48" s="85">
        <v>1.6299999999999999E-2</v>
      </c>
      <c r="F48" s="65" t="s">
        <v>303</v>
      </c>
      <c r="G48" s="65">
        <v>80.69</v>
      </c>
      <c r="H48" s="86">
        <v>22759.3</v>
      </c>
      <c r="I48" s="86">
        <v>370.98</v>
      </c>
      <c r="J48" s="65" t="s">
        <v>304</v>
      </c>
      <c r="K48" s="65">
        <v>384.15</v>
      </c>
      <c r="L48" s="87"/>
      <c r="M48" s="86">
        <f t="shared" si="2"/>
        <v>4.7608129879786834</v>
      </c>
      <c r="N48" s="84" t="s">
        <v>305</v>
      </c>
    </row>
    <row r="49" spans="1:14" ht="24">
      <c r="A49" s="82">
        <v>22</v>
      </c>
      <c r="B49" s="83" t="s">
        <v>306</v>
      </c>
      <c r="C49" s="63" t="s">
        <v>307</v>
      </c>
      <c r="D49" s="84" t="s">
        <v>308</v>
      </c>
      <c r="E49" s="85">
        <v>0.18079999999999999</v>
      </c>
      <c r="F49" s="65" t="s">
        <v>309</v>
      </c>
      <c r="G49" s="65">
        <v>1.27</v>
      </c>
      <c r="H49" s="86">
        <v>40.68</v>
      </c>
      <c r="I49" s="86">
        <v>7.36</v>
      </c>
      <c r="J49" s="65" t="s">
        <v>310</v>
      </c>
      <c r="K49" s="65">
        <v>7.58</v>
      </c>
      <c r="L49" s="87"/>
      <c r="M49" s="86">
        <f t="shared" si="2"/>
        <v>5.9685039370078741</v>
      </c>
      <c r="N49" s="84" t="s">
        <v>311</v>
      </c>
    </row>
    <row r="50" spans="1:14" ht="48">
      <c r="A50" s="82">
        <v>23</v>
      </c>
      <c r="B50" s="83" t="s">
        <v>312</v>
      </c>
      <c r="C50" s="63" t="s">
        <v>313</v>
      </c>
      <c r="D50" s="84" t="s">
        <v>286</v>
      </c>
      <c r="E50" s="85"/>
      <c r="F50" s="65" t="s">
        <v>314</v>
      </c>
      <c r="G50" s="65"/>
      <c r="H50" s="86">
        <v>51949</v>
      </c>
      <c r="I50" s="86"/>
      <c r="J50" s="65" t="s">
        <v>315</v>
      </c>
      <c r="K50" s="65"/>
      <c r="L50" s="87"/>
      <c r="M50" s="86" t="str">
        <f t="shared" si="2"/>
        <v xml:space="preserve"> </v>
      </c>
      <c r="N50" s="84" t="s">
        <v>316</v>
      </c>
    </row>
    <row r="51" spans="1:14" ht="48">
      <c r="A51" s="82">
        <v>24</v>
      </c>
      <c r="B51" s="83" t="s">
        <v>317</v>
      </c>
      <c r="C51" s="63" t="s">
        <v>318</v>
      </c>
      <c r="D51" s="84" t="s">
        <v>286</v>
      </c>
      <c r="E51" s="85">
        <v>2.0199999999999999E-2</v>
      </c>
      <c r="F51" s="65" t="s">
        <v>319</v>
      </c>
      <c r="G51" s="65">
        <v>238.56</v>
      </c>
      <c r="H51" s="86">
        <v>39092</v>
      </c>
      <c r="I51" s="86">
        <v>789.66</v>
      </c>
      <c r="J51" s="65" t="s">
        <v>320</v>
      </c>
      <c r="K51" s="65">
        <v>815.84</v>
      </c>
      <c r="L51" s="87"/>
      <c r="M51" s="86">
        <f t="shared" si="2"/>
        <v>3.4198524480214623</v>
      </c>
      <c r="N51" s="84" t="s">
        <v>321</v>
      </c>
    </row>
    <row r="52" spans="1:14" ht="84">
      <c r="A52" s="82">
        <v>25</v>
      </c>
      <c r="B52" s="83" t="s">
        <v>322</v>
      </c>
      <c r="C52" s="63" t="s">
        <v>323</v>
      </c>
      <c r="D52" s="84" t="s">
        <v>324</v>
      </c>
      <c r="E52" s="85">
        <v>158.80000000000001</v>
      </c>
      <c r="F52" s="65" t="s">
        <v>325</v>
      </c>
      <c r="G52" s="65">
        <v>1391.08</v>
      </c>
      <c r="H52" s="86">
        <v>40.76</v>
      </c>
      <c r="I52" s="86">
        <v>6472.68</v>
      </c>
      <c r="J52" s="65" t="s">
        <v>326</v>
      </c>
      <c r="K52" s="65">
        <v>6606.08</v>
      </c>
      <c r="L52" s="87"/>
      <c r="M52" s="86">
        <f t="shared" si="2"/>
        <v>4.7488857578284502</v>
      </c>
      <c r="N52" s="84" t="s">
        <v>327</v>
      </c>
    </row>
    <row r="53" spans="1:14" ht="84">
      <c r="A53" s="82">
        <v>26</v>
      </c>
      <c r="B53" s="83" t="s">
        <v>328</v>
      </c>
      <c r="C53" s="63" t="s">
        <v>329</v>
      </c>
      <c r="D53" s="84" t="s">
        <v>324</v>
      </c>
      <c r="E53" s="85">
        <v>35.189</v>
      </c>
      <c r="F53" s="65" t="s">
        <v>330</v>
      </c>
      <c r="G53" s="65">
        <v>346.26</v>
      </c>
      <c r="H53" s="86">
        <v>40.76</v>
      </c>
      <c r="I53" s="86">
        <v>1434.31</v>
      </c>
      <c r="J53" s="65" t="s">
        <v>326</v>
      </c>
      <c r="K53" s="65">
        <v>1463.86</v>
      </c>
      <c r="L53" s="87"/>
      <c r="M53" s="86">
        <f t="shared" si="2"/>
        <v>4.2276324149483049</v>
      </c>
      <c r="N53" s="84" t="s">
        <v>327</v>
      </c>
    </row>
    <row r="54" spans="1:14" ht="48">
      <c r="A54" s="82">
        <v>27</v>
      </c>
      <c r="B54" s="83" t="s">
        <v>331</v>
      </c>
      <c r="C54" s="63" t="s">
        <v>332</v>
      </c>
      <c r="D54" s="84" t="s">
        <v>333</v>
      </c>
      <c r="E54" s="85">
        <v>62.75</v>
      </c>
      <c r="F54" s="65" t="s">
        <v>334</v>
      </c>
      <c r="G54" s="65">
        <v>4260.1000000000004</v>
      </c>
      <c r="H54" s="86">
        <v>267.08999999999997</v>
      </c>
      <c r="I54" s="86">
        <v>16759.89</v>
      </c>
      <c r="J54" s="65" t="s">
        <v>335</v>
      </c>
      <c r="K54" s="65">
        <v>17110.669999999998</v>
      </c>
      <c r="L54" s="87"/>
      <c r="M54" s="86">
        <f t="shared" si="2"/>
        <v>4.0164949179596716</v>
      </c>
      <c r="N54" s="84" t="s">
        <v>336</v>
      </c>
    </row>
    <row r="55" spans="1:14" ht="36">
      <c r="A55" s="82">
        <v>28</v>
      </c>
      <c r="B55" s="83" t="s">
        <v>337</v>
      </c>
      <c r="C55" s="63" t="s">
        <v>338</v>
      </c>
      <c r="D55" s="84" t="s">
        <v>324</v>
      </c>
      <c r="E55" s="85">
        <v>99.8</v>
      </c>
      <c r="F55" s="65" t="s">
        <v>339</v>
      </c>
      <c r="G55" s="65">
        <v>698.6</v>
      </c>
      <c r="H55" s="86">
        <v>24.08</v>
      </c>
      <c r="I55" s="86">
        <v>2403.1799999999998</v>
      </c>
      <c r="J55" s="65" t="s">
        <v>340</v>
      </c>
      <c r="K55" s="65">
        <v>2453.08</v>
      </c>
      <c r="L55" s="87"/>
      <c r="M55" s="86">
        <f t="shared" si="2"/>
        <v>3.5114228456913827</v>
      </c>
      <c r="N55" s="84" t="s">
        <v>341</v>
      </c>
    </row>
    <row r="56" spans="1:14" ht="36">
      <c r="A56" s="82">
        <v>29</v>
      </c>
      <c r="B56" s="83" t="s">
        <v>342</v>
      </c>
      <c r="C56" s="63" t="s">
        <v>343</v>
      </c>
      <c r="D56" s="84" t="s">
        <v>286</v>
      </c>
      <c r="E56" s="85">
        <v>4.7999999999999996E-3</v>
      </c>
      <c r="F56" s="65" t="s">
        <v>344</v>
      </c>
      <c r="G56" s="65">
        <v>35.450000000000003</v>
      </c>
      <c r="H56" s="86">
        <v>32282.63</v>
      </c>
      <c r="I56" s="86">
        <v>154.96</v>
      </c>
      <c r="J56" s="65" t="s">
        <v>345</v>
      </c>
      <c r="K56" s="65">
        <v>160.53</v>
      </c>
      <c r="L56" s="87"/>
      <c r="M56" s="86">
        <f t="shared" si="2"/>
        <v>4.5283497884344142</v>
      </c>
      <c r="N56" s="84" t="s">
        <v>346</v>
      </c>
    </row>
    <row r="57" spans="1:14" ht="36">
      <c r="A57" s="82">
        <v>30</v>
      </c>
      <c r="B57" s="83" t="s">
        <v>347</v>
      </c>
      <c r="C57" s="63" t="s">
        <v>348</v>
      </c>
      <c r="D57" s="84" t="s">
        <v>286</v>
      </c>
      <c r="E57" s="85">
        <v>8.2000000000000007E-3</v>
      </c>
      <c r="F57" s="65" t="s">
        <v>349</v>
      </c>
      <c r="G57" s="65">
        <v>98.48</v>
      </c>
      <c r="H57" s="86">
        <v>28813.56</v>
      </c>
      <c r="I57" s="86">
        <v>236.27</v>
      </c>
      <c r="J57" s="65" t="s">
        <v>350</v>
      </c>
      <c r="K57" s="65">
        <v>243.89</v>
      </c>
      <c r="L57" s="87"/>
      <c r="M57" s="86">
        <f t="shared" si="2"/>
        <v>2.4765434606011372</v>
      </c>
      <c r="N57" s="84" t="s">
        <v>351</v>
      </c>
    </row>
    <row r="58" spans="1:14" ht="36">
      <c r="A58" s="82">
        <v>31</v>
      </c>
      <c r="B58" s="83" t="s">
        <v>352</v>
      </c>
      <c r="C58" s="63" t="s">
        <v>353</v>
      </c>
      <c r="D58" s="84" t="s">
        <v>308</v>
      </c>
      <c r="E58" s="85">
        <v>3.2</v>
      </c>
      <c r="F58" s="65" t="s">
        <v>354</v>
      </c>
      <c r="G58" s="65">
        <v>51.23</v>
      </c>
      <c r="H58" s="86">
        <v>67.17</v>
      </c>
      <c r="I58" s="86">
        <v>214.94</v>
      </c>
      <c r="J58" s="65" t="s">
        <v>355</v>
      </c>
      <c r="K58" s="65">
        <v>220.9</v>
      </c>
      <c r="L58" s="87"/>
      <c r="M58" s="86">
        <f t="shared" si="2"/>
        <v>4.3119266055045875</v>
      </c>
      <c r="N58" s="84" t="s">
        <v>356</v>
      </c>
    </row>
    <row r="59" spans="1:14" ht="48">
      <c r="A59" s="82">
        <v>32</v>
      </c>
      <c r="B59" s="83" t="s">
        <v>357</v>
      </c>
      <c r="C59" s="63" t="s">
        <v>358</v>
      </c>
      <c r="D59" s="84" t="s">
        <v>359</v>
      </c>
      <c r="E59" s="85">
        <v>26.416</v>
      </c>
      <c r="F59" s="65" t="s">
        <v>360</v>
      </c>
      <c r="G59" s="65">
        <v>373</v>
      </c>
      <c r="H59" s="86">
        <v>76.13</v>
      </c>
      <c r="I59" s="86">
        <v>2011.05</v>
      </c>
      <c r="J59" s="65" t="s">
        <v>361</v>
      </c>
      <c r="K59" s="65">
        <v>2052.2600000000002</v>
      </c>
      <c r="L59" s="87"/>
      <c r="M59" s="86">
        <f t="shared" si="2"/>
        <v>5.5020375335120653</v>
      </c>
      <c r="N59" s="84" t="s">
        <v>294</v>
      </c>
    </row>
    <row r="60" spans="1:14" ht="24">
      <c r="A60" s="82">
        <v>33</v>
      </c>
      <c r="B60" s="83" t="s">
        <v>362</v>
      </c>
      <c r="C60" s="63" t="s">
        <v>363</v>
      </c>
      <c r="D60" s="84" t="s">
        <v>333</v>
      </c>
      <c r="E60" s="85">
        <v>628</v>
      </c>
      <c r="F60" s="65" t="s">
        <v>364</v>
      </c>
      <c r="G60" s="65">
        <v>314</v>
      </c>
      <c r="H60" s="86">
        <v>2.54</v>
      </c>
      <c r="I60" s="86">
        <v>1595.12</v>
      </c>
      <c r="J60" s="65" t="s">
        <v>365</v>
      </c>
      <c r="K60" s="65">
        <v>1632.8</v>
      </c>
      <c r="L60" s="87"/>
      <c r="M60" s="86">
        <f t="shared" si="2"/>
        <v>5.2</v>
      </c>
      <c r="N60" s="84" t="s">
        <v>366</v>
      </c>
    </row>
    <row r="61" spans="1:14" ht="48">
      <c r="A61" s="82">
        <v>34</v>
      </c>
      <c r="B61" s="83" t="s">
        <v>367</v>
      </c>
      <c r="C61" s="63" t="s">
        <v>368</v>
      </c>
      <c r="D61" s="84" t="s">
        <v>369</v>
      </c>
      <c r="E61" s="85">
        <v>2.1000999999999999</v>
      </c>
      <c r="F61" s="65" t="s">
        <v>370</v>
      </c>
      <c r="G61" s="65">
        <v>1348.26</v>
      </c>
      <c r="H61" s="86">
        <v>2533</v>
      </c>
      <c r="I61" s="86">
        <v>5319.55</v>
      </c>
      <c r="J61" s="65" t="s">
        <v>371</v>
      </c>
      <c r="K61" s="65">
        <v>6085.23</v>
      </c>
      <c r="L61" s="87"/>
      <c r="M61" s="86">
        <f t="shared" si="2"/>
        <v>4.5133950424992211</v>
      </c>
      <c r="N61" s="84" t="s">
        <v>372</v>
      </c>
    </row>
    <row r="62" spans="1:14" ht="36">
      <c r="A62" s="82">
        <v>35</v>
      </c>
      <c r="B62" s="83" t="s">
        <v>373</v>
      </c>
      <c r="C62" s="63" t="s">
        <v>374</v>
      </c>
      <c r="D62" s="84" t="s">
        <v>369</v>
      </c>
      <c r="E62" s="85">
        <v>0.1671</v>
      </c>
      <c r="F62" s="65" t="s">
        <v>375</v>
      </c>
      <c r="G62" s="65">
        <v>0.52</v>
      </c>
      <c r="H62" s="86">
        <v>22.6</v>
      </c>
      <c r="I62" s="86">
        <v>3.78</v>
      </c>
      <c r="J62" s="65" t="s">
        <v>376</v>
      </c>
      <c r="K62" s="65">
        <v>3.78</v>
      </c>
      <c r="L62" s="87"/>
      <c r="M62" s="86">
        <f t="shared" si="2"/>
        <v>7.2692307692307683</v>
      </c>
      <c r="N62" s="84" t="s">
        <v>377</v>
      </c>
    </row>
    <row r="63" spans="1:14" ht="48">
      <c r="A63" s="82">
        <v>36</v>
      </c>
      <c r="B63" s="83" t="s">
        <v>378</v>
      </c>
      <c r="C63" s="63" t="s">
        <v>379</v>
      </c>
      <c r="D63" s="84" t="s">
        <v>286</v>
      </c>
      <c r="E63" s="85">
        <v>4.1999999999999997E-3</v>
      </c>
      <c r="F63" s="65" t="s">
        <v>380</v>
      </c>
      <c r="G63" s="65">
        <v>45.99</v>
      </c>
      <c r="H63" s="86">
        <v>58276.61</v>
      </c>
      <c r="I63" s="86">
        <v>244.76</v>
      </c>
      <c r="J63" s="65" t="s">
        <v>381</v>
      </c>
      <c r="K63" s="65">
        <v>251.82</v>
      </c>
      <c r="L63" s="87"/>
      <c r="M63" s="86">
        <f t="shared" si="2"/>
        <v>5.4755381604696671</v>
      </c>
      <c r="N63" s="84" t="s">
        <v>382</v>
      </c>
    </row>
    <row r="64" spans="1:14" ht="48">
      <c r="A64" s="82">
        <v>37</v>
      </c>
      <c r="B64" s="83" t="s">
        <v>383</v>
      </c>
      <c r="C64" s="63" t="s">
        <v>384</v>
      </c>
      <c r="D64" s="84" t="s">
        <v>324</v>
      </c>
      <c r="E64" s="85">
        <v>41.8</v>
      </c>
      <c r="F64" s="65" t="s">
        <v>385</v>
      </c>
      <c r="G64" s="65">
        <v>9363.2000000000007</v>
      </c>
      <c r="H64" s="86">
        <v>204</v>
      </c>
      <c r="I64" s="86">
        <v>8527.2000000000007</v>
      </c>
      <c r="J64" s="65" t="s">
        <v>386</v>
      </c>
      <c r="K64" s="65">
        <v>8774.24</v>
      </c>
      <c r="L64" s="87"/>
      <c r="M64" s="86">
        <f t="shared" si="2"/>
        <v>0.93709842788790143</v>
      </c>
      <c r="N64" s="84" t="s">
        <v>387</v>
      </c>
    </row>
    <row r="65" spans="1:14" ht="48">
      <c r="A65" s="82">
        <v>38</v>
      </c>
      <c r="B65" s="83" t="s">
        <v>388</v>
      </c>
      <c r="C65" s="63" t="s">
        <v>389</v>
      </c>
      <c r="D65" s="84" t="s">
        <v>297</v>
      </c>
      <c r="E65" s="85">
        <v>15</v>
      </c>
      <c r="F65" s="65" t="s">
        <v>390</v>
      </c>
      <c r="G65" s="65">
        <v>1499.55</v>
      </c>
      <c r="H65" s="86">
        <v>612.15</v>
      </c>
      <c r="I65" s="86">
        <v>9182.25</v>
      </c>
      <c r="J65" s="65" t="s">
        <v>391</v>
      </c>
      <c r="K65" s="65">
        <v>9399.6</v>
      </c>
      <c r="L65" s="87"/>
      <c r="M65" s="86">
        <f t="shared" si="2"/>
        <v>6.2682804841452437</v>
      </c>
      <c r="N65" s="84" t="s">
        <v>392</v>
      </c>
    </row>
    <row r="66" spans="1:14" ht="60">
      <c r="A66" s="82">
        <v>39</v>
      </c>
      <c r="B66" s="83" t="s">
        <v>393</v>
      </c>
      <c r="C66" s="63" t="s">
        <v>394</v>
      </c>
      <c r="D66" s="84" t="s">
        <v>297</v>
      </c>
      <c r="E66" s="85">
        <v>16.32</v>
      </c>
      <c r="F66" s="65" t="s">
        <v>395</v>
      </c>
      <c r="G66" s="65">
        <v>21317.18</v>
      </c>
      <c r="H66" s="86">
        <v>2876</v>
      </c>
      <c r="I66" s="86">
        <v>46936.32</v>
      </c>
      <c r="J66" s="65" t="s">
        <v>396</v>
      </c>
      <c r="K66" s="65">
        <v>48273.42</v>
      </c>
      <c r="L66" s="87"/>
      <c r="M66" s="86">
        <f t="shared" si="2"/>
        <v>2.2645312372462021</v>
      </c>
      <c r="N66" s="84" t="s">
        <v>397</v>
      </c>
    </row>
    <row r="67" spans="1:14" ht="60">
      <c r="A67" s="82">
        <v>40</v>
      </c>
      <c r="B67" s="83" t="s">
        <v>398</v>
      </c>
      <c r="C67" s="63" t="s">
        <v>399</v>
      </c>
      <c r="D67" s="84" t="s">
        <v>297</v>
      </c>
      <c r="E67" s="85">
        <v>25.8</v>
      </c>
      <c r="F67" s="65" t="s">
        <v>400</v>
      </c>
      <c r="G67" s="65">
        <v>34236.86</v>
      </c>
      <c r="H67" s="86">
        <v>2779</v>
      </c>
      <c r="I67" s="86">
        <v>71698.2</v>
      </c>
      <c r="J67" s="65" t="s">
        <v>401</v>
      </c>
      <c r="K67" s="65">
        <v>73761.94</v>
      </c>
      <c r="L67" s="87"/>
      <c r="M67" s="86">
        <f t="shared" si="2"/>
        <v>2.1544598424037718</v>
      </c>
      <c r="N67" s="84" t="s">
        <v>402</v>
      </c>
    </row>
    <row r="68" spans="1:14" ht="60">
      <c r="A68" s="82">
        <v>41</v>
      </c>
      <c r="B68" s="83" t="s">
        <v>403</v>
      </c>
      <c r="C68" s="63" t="s">
        <v>404</v>
      </c>
      <c r="D68" s="84" t="s">
        <v>297</v>
      </c>
      <c r="E68" s="85">
        <v>16.100000000000001</v>
      </c>
      <c r="F68" s="65" t="s">
        <v>405</v>
      </c>
      <c r="G68" s="65">
        <v>19803</v>
      </c>
      <c r="H68" s="86">
        <v>2581</v>
      </c>
      <c r="I68" s="86">
        <v>41554.1</v>
      </c>
      <c r="J68" s="65" t="s">
        <v>406</v>
      </c>
      <c r="K68" s="65">
        <v>42783.5</v>
      </c>
      <c r="L68" s="87"/>
      <c r="M68" s="86">
        <f t="shared" si="2"/>
        <v>2.160455486542443</v>
      </c>
      <c r="N68" s="84" t="s">
        <v>407</v>
      </c>
    </row>
    <row r="69" spans="1:14" ht="17.850000000000001" customHeight="1">
      <c r="A69" s="121" t="s">
        <v>408</v>
      </c>
      <c r="B69" s="118"/>
      <c r="C69" s="118"/>
      <c r="D69" s="118"/>
      <c r="E69" s="118"/>
      <c r="F69" s="118"/>
      <c r="G69" s="118"/>
      <c r="H69" s="118"/>
      <c r="I69" s="118"/>
      <c r="J69" s="118"/>
      <c r="K69" s="118"/>
      <c r="L69" s="118"/>
      <c r="M69" s="118"/>
      <c r="N69" s="118"/>
    </row>
    <row r="70" spans="1:14" ht="17.850000000000001" customHeight="1">
      <c r="A70" s="121" t="s">
        <v>283</v>
      </c>
      <c r="B70" s="118"/>
      <c r="C70" s="118"/>
      <c r="D70" s="118"/>
      <c r="E70" s="118"/>
      <c r="F70" s="118"/>
      <c r="G70" s="118"/>
      <c r="H70" s="118"/>
      <c r="I70" s="118"/>
      <c r="J70" s="118"/>
      <c r="K70" s="118"/>
      <c r="L70" s="118"/>
      <c r="M70" s="118"/>
      <c r="N70" s="118"/>
    </row>
    <row r="71" spans="1:14" ht="24">
      <c r="A71" s="88">
        <v>42</v>
      </c>
      <c r="B71" s="89" t="s">
        <v>312</v>
      </c>
      <c r="C71" s="73" t="s">
        <v>313</v>
      </c>
      <c r="D71" s="90" t="s">
        <v>286</v>
      </c>
      <c r="E71" s="91">
        <v>0.1173</v>
      </c>
      <c r="F71" s="75" t="s">
        <v>314</v>
      </c>
      <c r="G71" s="75">
        <v>1381.79</v>
      </c>
      <c r="H71" s="92"/>
      <c r="I71" s="92"/>
      <c r="J71" s="75" t="s">
        <v>251</v>
      </c>
      <c r="K71" s="75"/>
      <c r="L71" s="93"/>
      <c r="M71" s="92" t="str">
        <f>IF(ISNUMBER(K71/G71),IF(NOT(K71/G71=0),K71/G71, " "), " ")</f>
        <v xml:space="preserve"> </v>
      </c>
      <c r="N71" s="90"/>
    </row>
    <row r="72" spans="1:14">
      <c r="A72" s="119" t="s">
        <v>193</v>
      </c>
      <c r="B72" s="120"/>
      <c r="C72" s="120"/>
      <c r="D72" s="120"/>
      <c r="E72" s="120"/>
      <c r="F72" s="120"/>
      <c r="G72" s="65">
        <v>100299</v>
      </c>
      <c r="H72" s="86"/>
      <c r="I72" s="86"/>
      <c r="J72" s="86"/>
      <c r="K72" s="65">
        <v>282150</v>
      </c>
      <c r="L72" s="87"/>
      <c r="M72" s="86">
        <f t="shared" ref="M72:M90" ca="1" si="3">IF(ISNUMBER(INDIRECT("K" &amp; ROW())/INDIRECT("G" &amp; ROW())),INDIRECT("K" &amp; ROW())/INDIRECT("G" &amp; ROW()), " ")</f>
        <v>2.8130888642957559</v>
      </c>
      <c r="N72" s="84" t="s">
        <v>409</v>
      </c>
    </row>
    <row r="73" spans="1:14">
      <c r="A73" s="119" t="s">
        <v>198</v>
      </c>
      <c r="B73" s="120"/>
      <c r="C73" s="120"/>
      <c r="D73" s="120"/>
      <c r="E73" s="120"/>
      <c r="F73" s="120"/>
      <c r="G73" s="65">
        <v>100607</v>
      </c>
      <c r="H73" s="86"/>
      <c r="I73" s="86"/>
      <c r="J73" s="86"/>
      <c r="K73" s="65">
        <v>285608</v>
      </c>
      <c r="L73" s="87"/>
      <c r="M73" s="86">
        <f t="shared" ca="1" si="3"/>
        <v>2.8388481914777302</v>
      </c>
      <c r="N73" s="84" t="s">
        <v>409</v>
      </c>
    </row>
    <row r="74" spans="1:14">
      <c r="A74" s="119" t="s">
        <v>199</v>
      </c>
      <c r="B74" s="120"/>
      <c r="C74" s="120"/>
      <c r="D74" s="120"/>
      <c r="E74" s="120"/>
      <c r="F74" s="120"/>
      <c r="G74" s="65"/>
      <c r="H74" s="86"/>
      <c r="I74" s="86"/>
      <c r="J74" s="86"/>
      <c r="K74" s="65"/>
      <c r="L74" s="87"/>
      <c r="M74" s="86" t="str">
        <f t="shared" ca="1" si="3"/>
        <v xml:space="preserve"> </v>
      </c>
      <c r="N74" s="84" t="s">
        <v>409</v>
      </c>
    </row>
    <row r="75" spans="1:14" ht="26.1" customHeight="1">
      <c r="A75" s="119" t="s">
        <v>200</v>
      </c>
      <c r="B75" s="120"/>
      <c r="C75" s="120"/>
      <c r="D75" s="120"/>
      <c r="E75" s="120"/>
      <c r="F75" s="120"/>
      <c r="G75" s="65">
        <v>308</v>
      </c>
      <c r="H75" s="86"/>
      <c r="I75" s="86"/>
      <c r="J75" s="86"/>
      <c r="K75" s="65">
        <v>3458</v>
      </c>
      <c r="L75" s="87"/>
      <c r="M75" s="86">
        <f t="shared" ca="1" si="3"/>
        <v>11.227272727272727</v>
      </c>
      <c r="N75" s="84" t="s">
        <v>409</v>
      </c>
    </row>
    <row r="76" spans="1:14">
      <c r="A76" s="119" t="s">
        <v>203</v>
      </c>
      <c r="B76" s="120"/>
      <c r="C76" s="120"/>
      <c r="D76" s="120"/>
      <c r="E76" s="120"/>
      <c r="F76" s="120"/>
      <c r="G76" s="65"/>
      <c r="H76" s="86"/>
      <c r="I76" s="86"/>
      <c r="J76" s="86"/>
      <c r="K76" s="65"/>
      <c r="L76" s="87"/>
      <c r="M76" s="86" t="str">
        <f t="shared" ca="1" si="3"/>
        <v xml:space="preserve"> </v>
      </c>
      <c r="N76" s="84" t="s">
        <v>409</v>
      </c>
    </row>
    <row r="77" spans="1:14">
      <c r="A77" s="119" t="s">
        <v>204</v>
      </c>
      <c r="B77" s="120"/>
      <c r="C77" s="120"/>
      <c r="D77" s="120"/>
      <c r="E77" s="120"/>
      <c r="F77" s="120"/>
      <c r="G77" s="65">
        <v>4653</v>
      </c>
      <c r="H77" s="86"/>
      <c r="I77" s="86"/>
      <c r="J77" s="86"/>
      <c r="K77" s="65">
        <v>60803</v>
      </c>
      <c r="L77" s="87"/>
      <c r="M77" s="86">
        <f t="shared" ca="1" si="3"/>
        <v>13.067483344079088</v>
      </c>
      <c r="N77" s="84" t="s">
        <v>409</v>
      </c>
    </row>
    <row r="78" spans="1:14">
      <c r="A78" s="119" t="s">
        <v>205</v>
      </c>
      <c r="B78" s="120"/>
      <c r="C78" s="120"/>
      <c r="D78" s="120"/>
      <c r="E78" s="120"/>
      <c r="F78" s="120"/>
      <c r="G78" s="65">
        <v>95546</v>
      </c>
      <c r="H78" s="86"/>
      <c r="I78" s="86"/>
      <c r="J78" s="86"/>
      <c r="K78" s="65">
        <v>222763</v>
      </c>
      <c r="L78" s="87"/>
      <c r="M78" s="86">
        <f t="shared" ca="1" si="3"/>
        <v>2.3314738450589245</v>
      </c>
      <c r="N78" s="84" t="s">
        <v>409</v>
      </c>
    </row>
    <row r="79" spans="1:14">
      <c r="A79" s="119" t="s">
        <v>206</v>
      </c>
      <c r="B79" s="120"/>
      <c r="C79" s="120"/>
      <c r="D79" s="120"/>
      <c r="E79" s="120"/>
      <c r="F79" s="120"/>
      <c r="G79" s="65">
        <v>443</v>
      </c>
      <c r="H79" s="86"/>
      <c r="I79" s="86"/>
      <c r="J79" s="86"/>
      <c r="K79" s="65">
        <v>2496</v>
      </c>
      <c r="L79" s="87"/>
      <c r="M79" s="86">
        <f t="shared" ca="1" si="3"/>
        <v>5.6343115124153496</v>
      </c>
      <c r="N79" s="84" t="s">
        <v>409</v>
      </c>
    </row>
    <row r="80" spans="1:14">
      <c r="A80" s="117" t="s">
        <v>207</v>
      </c>
      <c r="B80" s="118"/>
      <c r="C80" s="118"/>
      <c r="D80" s="118"/>
      <c r="E80" s="118"/>
      <c r="F80" s="118"/>
      <c r="G80" s="94">
        <v>4190</v>
      </c>
      <c r="H80" s="95"/>
      <c r="I80" s="95"/>
      <c r="J80" s="95"/>
      <c r="K80" s="94">
        <v>46491</v>
      </c>
      <c r="L80" s="96"/>
      <c r="M80" s="95">
        <f t="shared" ca="1" si="3"/>
        <v>11.095704057279237</v>
      </c>
      <c r="N80" s="97" t="s">
        <v>409</v>
      </c>
    </row>
    <row r="81" spans="1:14">
      <c r="A81" s="117" t="s">
        <v>208</v>
      </c>
      <c r="B81" s="118"/>
      <c r="C81" s="118"/>
      <c r="D81" s="118"/>
      <c r="E81" s="118"/>
      <c r="F81" s="118"/>
      <c r="G81" s="94">
        <v>2476</v>
      </c>
      <c r="H81" s="95"/>
      <c r="I81" s="95"/>
      <c r="J81" s="95"/>
      <c r="K81" s="94">
        <v>25857</v>
      </c>
      <c r="L81" s="96"/>
      <c r="M81" s="95">
        <f t="shared" ca="1" si="3"/>
        <v>10.443053311793214</v>
      </c>
      <c r="N81" s="97" t="s">
        <v>409</v>
      </c>
    </row>
    <row r="82" spans="1:14">
      <c r="A82" s="117" t="s">
        <v>209</v>
      </c>
      <c r="B82" s="118"/>
      <c r="C82" s="118"/>
      <c r="D82" s="118"/>
      <c r="E82" s="118"/>
      <c r="F82" s="118"/>
      <c r="G82" s="94"/>
      <c r="H82" s="95"/>
      <c r="I82" s="95"/>
      <c r="J82" s="95"/>
      <c r="K82" s="94"/>
      <c r="L82" s="96"/>
      <c r="M82" s="95" t="str">
        <f t="shared" ca="1" si="3"/>
        <v xml:space="preserve"> </v>
      </c>
      <c r="N82" s="97" t="s">
        <v>409</v>
      </c>
    </row>
    <row r="83" spans="1:14">
      <c r="A83" s="119" t="s">
        <v>210</v>
      </c>
      <c r="B83" s="120"/>
      <c r="C83" s="120"/>
      <c r="D83" s="120"/>
      <c r="E83" s="120"/>
      <c r="F83" s="120"/>
      <c r="G83" s="65">
        <v>1849</v>
      </c>
      <c r="H83" s="86"/>
      <c r="I83" s="86"/>
      <c r="J83" s="86"/>
      <c r="K83" s="65">
        <v>21467</v>
      </c>
      <c r="L83" s="87"/>
      <c r="M83" s="86">
        <f t="shared" ca="1" si="3"/>
        <v>11.61005949161709</v>
      </c>
      <c r="N83" s="84" t="s">
        <v>409</v>
      </c>
    </row>
    <row r="84" spans="1:14">
      <c r="A84" s="119" t="s">
        <v>211</v>
      </c>
      <c r="B84" s="120"/>
      <c r="C84" s="120"/>
      <c r="D84" s="120"/>
      <c r="E84" s="120"/>
      <c r="F84" s="120"/>
      <c r="G84" s="65">
        <v>917</v>
      </c>
      <c r="H84" s="86"/>
      <c r="I84" s="86"/>
      <c r="J84" s="86"/>
      <c r="K84" s="65">
        <v>10619</v>
      </c>
      <c r="L84" s="87"/>
      <c r="M84" s="86">
        <f t="shared" ca="1" si="3"/>
        <v>11.580152671755725</v>
      </c>
      <c r="N84" s="84" t="s">
        <v>409</v>
      </c>
    </row>
    <row r="85" spans="1:14">
      <c r="A85" s="119" t="s">
        <v>212</v>
      </c>
      <c r="B85" s="120"/>
      <c r="C85" s="120"/>
      <c r="D85" s="120"/>
      <c r="E85" s="120"/>
      <c r="F85" s="120"/>
      <c r="G85" s="65">
        <v>95793</v>
      </c>
      <c r="H85" s="86"/>
      <c r="I85" s="86"/>
      <c r="J85" s="86"/>
      <c r="K85" s="65">
        <v>245847</v>
      </c>
      <c r="L85" s="87"/>
      <c r="M85" s="86">
        <f t="shared" ca="1" si="3"/>
        <v>2.5664401365444238</v>
      </c>
      <c r="N85" s="84" t="s">
        <v>409</v>
      </c>
    </row>
    <row r="86" spans="1:14">
      <c r="A86" s="119" t="s">
        <v>213</v>
      </c>
      <c r="B86" s="120"/>
      <c r="C86" s="120"/>
      <c r="D86" s="120"/>
      <c r="E86" s="120"/>
      <c r="F86" s="120"/>
      <c r="G86" s="65">
        <v>1500</v>
      </c>
      <c r="H86" s="86"/>
      <c r="I86" s="86"/>
      <c r="J86" s="86"/>
      <c r="K86" s="65">
        <v>9400</v>
      </c>
      <c r="L86" s="87"/>
      <c r="M86" s="86">
        <f t="shared" ca="1" si="3"/>
        <v>6.2666666666666666</v>
      </c>
      <c r="N86" s="84" t="s">
        <v>409</v>
      </c>
    </row>
    <row r="87" spans="1:14">
      <c r="A87" s="119" t="s">
        <v>214</v>
      </c>
      <c r="B87" s="120"/>
      <c r="C87" s="120"/>
      <c r="D87" s="120"/>
      <c r="E87" s="120"/>
      <c r="F87" s="120"/>
      <c r="G87" s="65">
        <v>5918</v>
      </c>
      <c r="H87" s="86"/>
      <c r="I87" s="86"/>
      <c r="J87" s="86"/>
      <c r="K87" s="65">
        <v>59942</v>
      </c>
      <c r="L87" s="87"/>
      <c r="M87" s="86">
        <f t="shared" ca="1" si="3"/>
        <v>10.12875971612031</v>
      </c>
      <c r="N87" s="84" t="s">
        <v>409</v>
      </c>
    </row>
    <row r="88" spans="1:14">
      <c r="A88" s="119" t="s">
        <v>215</v>
      </c>
      <c r="B88" s="120"/>
      <c r="C88" s="120"/>
      <c r="D88" s="120"/>
      <c r="E88" s="120"/>
      <c r="F88" s="120"/>
      <c r="G88" s="65">
        <v>1296</v>
      </c>
      <c r="H88" s="86"/>
      <c r="I88" s="86"/>
      <c r="J88" s="86"/>
      <c r="K88" s="65">
        <v>10681</v>
      </c>
      <c r="L88" s="87"/>
      <c r="M88" s="86">
        <f t="shared" ca="1" si="3"/>
        <v>8.2415123456790127</v>
      </c>
      <c r="N88" s="84" t="s">
        <v>409</v>
      </c>
    </row>
    <row r="89" spans="1:14">
      <c r="A89" s="119" t="s">
        <v>216</v>
      </c>
      <c r="B89" s="120"/>
      <c r="C89" s="120"/>
      <c r="D89" s="120"/>
      <c r="E89" s="120"/>
      <c r="F89" s="120"/>
      <c r="G89" s="65">
        <v>107273</v>
      </c>
      <c r="H89" s="86"/>
      <c r="I89" s="86"/>
      <c r="J89" s="86"/>
      <c r="K89" s="65">
        <v>357956</v>
      </c>
      <c r="L89" s="87"/>
      <c r="M89" s="86">
        <f t="shared" ca="1" si="3"/>
        <v>3.3368694825352141</v>
      </c>
      <c r="N89" s="84" t="s">
        <v>409</v>
      </c>
    </row>
    <row r="90" spans="1:14">
      <c r="A90" s="117" t="s">
        <v>217</v>
      </c>
      <c r="B90" s="118"/>
      <c r="C90" s="118"/>
      <c r="D90" s="118"/>
      <c r="E90" s="118"/>
      <c r="F90" s="118"/>
      <c r="G90" s="94">
        <v>107273</v>
      </c>
      <c r="H90" s="95"/>
      <c r="I90" s="95"/>
      <c r="J90" s="95"/>
      <c r="K90" s="94">
        <v>429547</v>
      </c>
      <c r="L90" s="96"/>
      <c r="M90" s="95">
        <f t="shared" ca="1" si="3"/>
        <v>4.004241514640217</v>
      </c>
      <c r="N90" s="97" t="s">
        <v>409</v>
      </c>
    </row>
    <row r="91" spans="1:14">
      <c r="A91" s="14"/>
      <c r="B91" s="42"/>
      <c r="C91" s="26"/>
      <c r="D91" s="43"/>
      <c r="E91" s="43"/>
      <c r="F91" s="44"/>
      <c r="G91" s="27"/>
      <c r="H91" s="44"/>
      <c r="I91" s="44"/>
      <c r="J91" s="44"/>
      <c r="K91" s="27"/>
      <c r="L91" s="45"/>
      <c r="M91" s="44"/>
      <c r="N91" s="46"/>
    </row>
    <row r="92" spans="1:14">
      <c r="A92" s="29"/>
      <c r="G92" s="47"/>
      <c r="H92" s="48"/>
      <c r="I92" s="48"/>
      <c r="J92" s="48"/>
      <c r="K92" s="47"/>
      <c r="L92" s="49"/>
      <c r="M92" s="47"/>
      <c r="N92" s="29"/>
    </row>
    <row r="93" spans="1:14">
      <c r="A93" s="5"/>
      <c r="B93" s="6"/>
      <c r="C93" s="6"/>
      <c r="D93" s="6"/>
      <c r="E93" s="6"/>
      <c r="F93" s="6"/>
      <c r="G93" s="6"/>
      <c r="H93" s="6"/>
      <c r="I93" s="6"/>
      <c r="J93" s="6"/>
      <c r="K93" s="6"/>
      <c r="L93" s="50"/>
      <c r="M93" s="6"/>
      <c r="N93" s="6"/>
    </row>
    <row r="94" spans="1:14">
      <c r="A94" s="59" t="s">
        <v>48</v>
      </c>
      <c r="B94" s="6"/>
      <c r="C94" s="6"/>
      <c r="D94" s="6"/>
      <c r="E94" s="6"/>
      <c r="F94" s="6"/>
      <c r="G94" s="6"/>
      <c r="H94" s="6"/>
      <c r="I94" s="6"/>
      <c r="J94" s="6"/>
      <c r="K94" s="6"/>
      <c r="L94" s="50"/>
      <c r="M94" s="6"/>
      <c r="N94" s="6"/>
    </row>
    <row r="95" spans="1:14">
      <c r="A95" s="30"/>
      <c r="B95" s="6"/>
      <c r="C95" s="6"/>
      <c r="D95" s="6"/>
      <c r="E95" s="6"/>
      <c r="F95" s="6"/>
      <c r="G95" s="6"/>
      <c r="H95" s="6"/>
      <c r="I95" s="6"/>
      <c r="J95" s="6"/>
      <c r="K95" s="6"/>
      <c r="L95" s="50"/>
      <c r="M95" s="6"/>
      <c r="N95" s="6"/>
    </row>
    <row r="96" spans="1:14">
      <c r="A96" s="59" t="s">
        <v>49</v>
      </c>
      <c r="B96" s="6"/>
      <c r="C96" s="6"/>
      <c r="D96" s="6"/>
      <c r="E96" s="6"/>
      <c r="F96" s="6"/>
      <c r="G96" s="6"/>
      <c r="H96" s="6"/>
      <c r="I96" s="6"/>
      <c r="J96" s="6"/>
      <c r="K96" s="6"/>
      <c r="L96" s="50"/>
      <c r="M96" s="6"/>
      <c r="N96" s="6"/>
    </row>
  </sheetData>
  <mergeCells count="52">
    <mergeCell ref="A5:N5"/>
    <mergeCell ref="A6:N6"/>
    <mergeCell ref="A7:N7"/>
    <mergeCell ref="A8:N8"/>
    <mergeCell ref="G10:I10"/>
    <mergeCell ref="A24:N24"/>
    <mergeCell ref="A25:N25"/>
    <mergeCell ref="G14:H14"/>
    <mergeCell ref="J10:M10"/>
    <mergeCell ref="G12:H12"/>
    <mergeCell ref="J12:K12"/>
    <mergeCell ref="G13:H13"/>
    <mergeCell ref="J13:K13"/>
    <mergeCell ref="J14:K14"/>
    <mergeCell ref="G11:H11"/>
    <mergeCell ref="J11:K11"/>
    <mergeCell ref="M20:M22"/>
    <mergeCell ref="N20:N22"/>
    <mergeCell ref="D21:D22"/>
    <mergeCell ref="H21:I21"/>
    <mergeCell ref="J21:K21"/>
    <mergeCell ref="F20:G21"/>
    <mergeCell ref="H20:K20"/>
    <mergeCell ref="G15:H15"/>
    <mergeCell ref="J15:K15"/>
    <mergeCell ref="A20:A22"/>
    <mergeCell ref="B20:B22"/>
    <mergeCell ref="C20:C22"/>
    <mergeCell ref="E20:E22"/>
    <mergeCell ref="A34:N34"/>
    <mergeCell ref="A44:N44"/>
    <mergeCell ref="A69:N69"/>
    <mergeCell ref="A83:F83"/>
    <mergeCell ref="A72:F72"/>
    <mergeCell ref="A73:F73"/>
    <mergeCell ref="A74:F74"/>
    <mergeCell ref="A75:F75"/>
    <mergeCell ref="A76:F76"/>
    <mergeCell ref="A77:F77"/>
    <mergeCell ref="A78:F78"/>
    <mergeCell ref="A79:F79"/>
    <mergeCell ref="A80:F80"/>
    <mergeCell ref="A81:F81"/>
    <mergeCell ref="A82:F82"/>
    <mergeCell ref="A70:N70"/>
    <mergeCell ref="A90:F90"/>
    <mergeCell ref="A84:F84"/>
    <mergeCell ref="A85:F85"/>
    <mergeCell ref="A86:F86"/>
    <mergeCell ref="A87:F87"/>
    <mergeCell ref="A88:F88"/>
    <mergeCell ref="A89:F89"/>
  </mergeCells>
  <phoneticPr fontId="2" type="noConversion"/>
  <pageMargins left="0.78740157480314965" right="0.39370078740157483" top="0.39370078740157483" bottom="0.39370078740157483" header="0.23622047244094491" footer="0.23622047244094491"/>
  <pageSetup paperSize="9" scale="77" fitToHeight="30000" orientation="landscape" r:id="rId1"/>
  <headerFooter alignWithMargins="0">
    <oddHeader>&amp;LГРАНД-Смета</oddHeader>
    <oddFooter>&amp;R&amp;P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Мои данные</vt:lpstr>
      <vt:lpstr>Ведомость ресурсов</vt:lpstr>
      <vt:lpstr>'Ведомость ресурсов'!Заголовки_для_печати</vt:lpstr>
      <vt:lpstr>'Мои данные'!Заголовки_для_печати</vt:lpstr>
    </vt:vector>
  </TitlesOfParts>
  <Company>Grand Ltd.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Стрехмет Максим</dc:creator>
  <cp:lastModifiedBy>User</cp:lastModifiedBy>
  <cp:lastPrinted>2011-09-08T07:56:05Z</cp:lastPrinted>
  <dcterms:created xsi:type="dcterms:W3CDTF">2003-01-28T12:33:10Z</dcterms:created>
  <dcterms:modified xsi:type="dcterms:W3CDTF">2019-05-16T09:37:29Z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именование гр рас">
    <vt:lpwstr>это и есть наим</vt:lpwstr>
  </property>
</Properties>
</file>