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65" yWindow="390" windowWidth="15480" windowHeight="9915" tabRatio="513"/>
  </bookViews>
  <sheets>
    <sheet name="Обоснование НМЦД" sheetId="7" r:id="rId1"/>
    <sheet name="Техническое задание" sheetId="19" r:id="rId2"/>
  </sheets>
  <definedNames>
    <definedName name="_xlnm._FilterDatabase" localSheetId="0" hidden="1">'Обоснование НМЦД'!$A$11:$S$31</definedName>
    <definedName name="_xlnm._FilterDatabase" localSheetId="1" hidden="1">'Техническое задание'!$A$3:$I$16</definedName>
    <definedName name="focus" localSheetId="1">'Техническое задание'!$B$10</definedName>
    <definedName name="_xlnm.Print_Titles" localSheetId="1">'Техническое задание'!$3:$3</definedName>
    <definedName name="_xlnm.Print_Area" localSheetId="0">'Обоснование НМЦД'!$A$1:$P$35</definedName>
    <definedName name="_xlnm.Print_Area" localSheetId="1">'Техническое задание'!$A$1:$F$16</definedName>
  </definedNames>
  <calcPr calcId="145621"/>
</workbook>
</file>

<file path=xl/calcChain.xml><?xml version="1.0" encoding="utf-8"?>
<calcChain xmlns="http://schemas.openxmlformats.org/spreadsheetml/2006/main">
  <c r="J23" i="7" l="1"/>
  <c r="J22" i="7"/>
  <c r="J21" i="7"/>
  <c r="J20" i="7"/>
  <c r="J19" i="7"/>
  <c r="J18" i="7"/>
  <c r="J17" i="7"/>
  <c r="N17" i="7"/>
  <c r="O17" i="7"/>
  <c r="P17" i="7" s="1"/>
  <c r="O18" i="7"/>
  <c r="N19" i="7"/>
  <c r="O19" i="7"/>
  <c r="N20" i="7"/>
  <c r="O20" i="7"/>
  <c r="P20" i="7" s="1"/>
  <c r="N21" i="7"/>
  <c r="O21" i="7"/>
  <c r="P21" i="7"/>
  <c r="N22" i="7"/>
  <c r="O22" i="7"/>
  <c r="N23" i="7"/>
  <c r="O23" i="7"/>
  <c r="N24" i="7"/>
  <c r="O24" i="7"/>
  <c r="M14" i="7"/>
  <c r="M15" i="7"/>
  <c r="M16" i="7"/>
  <c r="M17" i="7"/>
  <c r="M18" i="7"/>
  <c r="N18" i="7" s="1"/>
  <c r="M19" i="7"/>
  <c r="M20" i="7"/>
  <c r="M21" i="7"/>
  <c r="M22" i="7"/>
  <c r="M23" i="7"/>
  <c r="M24" i="7"/>
  <c r="M13" i="7"/>
  <c r="L14" i="7"/>
  <c r="L15" i="7"/>
  <c r="L16" i="7"/>
  <c r="L17" i="7"/>
  <c r="L18" i="7"/>
  <c r="L19" i="7"/>
  <c r="L20" i="7"/>
  <c r="L21" i="7"/>
  <c r="L22" i="7"/>
  <c r="L23" i="7"/>
  <c r="L24" i="7"/>
  <c r="P23" i="7" l="1"/>
  <c r="P22" i="7"/>
  <c r="P19" i="7"/>
  <c r="P18" i="7"/>
  <c r="B24" i="7"/>
  <c r="C24" i="7"/>
  <c r="B16" i="7"/>
  <c r="C16" i="7"/>
  <c r="B17" i="7"/>
  <c r="C17" i="7"/>
  <c r="B18" i="7"/>
  <c r="C18" i="7"/>
  <c r="B19" i="7"/>
  <c r="C19" i="7"/>
  <c r="B20" i="7"/>
  <c r="C20" i="7"/>
  <c r="B21" i="7"/>
  <c r="C21" i="7"/>
  <c r="B22" i="7"/>
  <c r="C22" i="7"/>
  <c r="B23" i="7"/>
  <c r="C23" i="7"/>
  <c r="O16" i="7" l="1"/>
  <c r="N16" i="7"/>
  <c r="J16" i="7"/>
  <c r="O15" i="7"/>
  <c r="P15" i="7" s="1"/>
  <c r="N15" i="7"/>
  <c r="J15" i="7"/>
  <c r="O14" i="7"/>
  <c r="N14" i="7"/>
  <c r="J14" i="7"/>
  <c r="P16" i="7" l="1"/>
  <c r="P14" i="7"/>
  <c r="B14" i="7" l="1"/>
  <c r="C14" i="7"/>
  <c r="B15" i="7"/>
  <c r="C15" i="7"/>
  <c r="B13" i="7"/>
  <c r="N13" i="7" l="1"/>
  <c r="F25" i="7" s="1"/>
  <c r="O13" i="7" l="1"/>
  <c r="J24" i="7"/>
  <c r="P24" i="7" s="1"/>
  <c r="J13" i="7"/>
  <c r="P13" i="7" l="1"/>
  <c r="L13" i="7"/>
  <c r="C13" i="7"/>
</calcChain>
</file>

<file path=xl/sharedStrings.xml><?xml version="1.0" encoding="utf-8"?>
<sst xmlns="http://schemas.openxmlformats.org/spreadsheetml/2006/main" count="118" uniqueCount="104">
  <si>
    <t>№ п/п</t>
  </si>
  <si>
    <t>Наименование объекта закупки</t>
  </si>
  <si>
    <t>Основные характеристики объекта закупки</t>
  </si>
  <si>
    <t>Поставщики</t>
  </si>
  <si>
    <t>Кол-во (объем) товара</t>
  </si>
  <si>
    <t>НМЦК</t>
  </si>
  <si>
    <t>Коэффициент вариации</t>
  </si>
  <si>
    <t>№ 1</t>
  </si>
  <si>
    <t>№ 2</t>
  </si>
  <si>
    <t>№ 3</t>
  </si>
  <si>
    <t>№ 4</t>
  </si>
  <si>
    <t>метод сопоставимых рыночных цен (анализа рынка)</t>
  </si>
  <si>
    <t>приоритетный метод</t>
  </si>
  <si>
    <t xml:space="preserve">Техническая  характеристика товаров </t>
  </si>
  <si>
    <t>№№</t>
  </si>
  <si>
    <t>ОКПД</t>
  </si>
  <si>
    <t>Наименование  товара</t>
  </si>
  <si>
    <t>Характеристика товара</t>
  </si>
  <si>
    <t>Единица измерения</t>
  </si>
  <si>
    <t>Количество</t>
  </si>
  <si>
    <t>Дата заключения контракта</t>
  </si>
  <si>
    <t>Способ определения поставщика</t>
  </si>
  <si>
    <t>Ссылка на контракт</t>
  </si>
  <si>
    <t>Сводка по НПА</t>
  </si>
  <si>
    <t xml:space="preserve"> Входит в Перечень товаров, работ, услуг, при закупке которых предоставляются преимущества организациям инвалидов (утвержден постановлением Правительства Российской Федерации от 15 апреля 2015 г. №341, в редакции постановлений Правительства Российской Федерации от 9 декабря 2015 г. №1343, от 28 июля 2016 года №724)</t>
  </si>
  <si>
    <t xml:space="preserve"> Входит в Перечень товаров, работ. услуг, закупка которых осуществляется путем проведения электронного аукциона (утвержден Распоряжением Правительства РФ от 21 марта 2016 года №471-р)</t>
  </si>
  <si>
    <t xml:space="preserve">Среднее значение цены за единицу*  </t>
  </si>
  <si>
    <t xml:space="preserve">Среднее значение цены за единицу      </t>
  </si>
  <si>
    <t>нет</t>
  </si>
  <si>
    <t>Ограничения по НПА</t>
  </si>
  <si>
    <t>НР</t>
  </si>
  <si>
    <t>УИС</t>
  </si>
  <si>
    <t>Инвалиды</t>
  </si>
  <si>
    <t>ИНВ (ПП  341)</t>
  </si>
  <si>
    <t>http://zakupki.gov.ru/epz/contract/contractCard/payment-info-and-target-of-order.html?reestrNumber=3637202004718000023</t>
  </si>
  <si>
    <t>Запрос котировок</t>
  </si>
  <si>
    <t>Май</t>
  </si>
  <si>
    <t>Январь</t>
  </si>
  <si>
    <t>Конкурс с ограниченным участием</t>
  </si>
  <si>
    <t>http://zakupki.gov.ru/epz/contract/contractCard/common-info.html?reestrNumber=3632301292818000003</t>
  </si>
  <si>
    <t>Ср.квадратичн.откл.</t>
  </si>
  <si>
    <t>№ источника информации</t>
  </si>
  <si>
    <t>Реквизиты документов на основании которых выполнен расчет</t>
  </si>
  <si>
    <t>Используемый метод определения НМЦД</t>
  </si>
  <si>
    <t>Обоснова- ние применя- емого метода определения НМЦД</t>
  </si>
  <si>
    <t>(должность)</t>
  </si>
  <si>
    <t>_______________________/А.А.Еременко/</t>
  </si>
  <si>
    <t>(подпись/расшифровка подписи)</t>
  </si>
  <si>
    <t>А.А.Еременко/(8482) 66-22-67</t>
  </si>
  <si>
    <t xml:space="preserve"> Ф.И.О. исполнителя/контактный телефон</t>
  </si>
  <si>
    <t>ПРОТОКОЛ</t>
  </si>
  <si>
    <t>Утверждаю:</t>
  </si>
  <si>
    <t xml:space="preserve">* для расчета НМЦД принимается среднее значение цены за единицу, округленное в сторону уменьшения  до целого значения (в руб.) </t>
  </si>
  <si>
    <t>Дата подготовки обоснования НМЦД:</t>
  </si>
  <si>
    <t>Итого НМЦД:</t>
  </si>
  <si>
    <t>Заведующий Н.С.Краснова</t>
  </si>
  <si>
    <t>Ответ на запрос ценовой информации вх.4 от 30.10.2019</t>
  </si>
  <si>
    <t>Ответ на запрос ценовой информации вх.5 от 30.10.2019</t>
  </si>
  <si>
    <t>Ответ на запрос ценовой информации вх.6 от 30.10.2019</t>
  </si>
  <si>
    <t>07 ноября 2019 года</t>
  </si>
  <si>
    <t>Экономист</t>
  </si>
  <si>
    <r>
      <t xml:space="preserve"> " 07 </t>
    </r>
    <r>
      <rPr>
        <sz val="11"/>
        <color indexed="8"/>
        <rFont val="Times New Roman"/>
        <family val="1"/>
        <charset val="204"/>
      </rPr>
      <t>" ноября 2019  года</t>
    </r>
  </si>
  <si>
    <t>Технолог И.А.Василенко______________________</t>
  </si>
  <si>
    <t>КГ</t>
  </si>
  <si>
    <t xml:space="preserve"> </t>
  </si>
  <si>
    <t>Творог</t>
  </si>
  <si>
    <t>Сметана</t>
  </si>
  <si>
    <t>Сыры полутвердые</t>
  </si>
  <si>
    <t>10.51.40.313</t>
  </si>
  <si>
    <t>10.51.52.211</t>
  </si>
  <si>
    <t>10.51.40.121</t>
  </si>
  <si>
    <t>Вид сыра: Цельный. Вид сыра в зависимости от массовой доля жира в пересчете на сухое вещество:  Жирные. Вид сырья: Коровье молоко. Сорт сыра из коровьего молока: Высший. Соответствие ГОСТ 32260-2013.</t>
  </si>
  <si>
    <t>Вся поставляемая продукция должна соответствовать Техническому регламенту Таможенного союза (TP ТС 033/2013) «О безопасности молока и молочной продукции», принятому Решением Совета Евразийской экономической комиссии от 9 октября 2013 года N 67, Техническому регламенту Таможенного союза ТР ТС 021/2011 «О безопасности пищевой продукции», принятому Решением Комиссии Таможенного союза от 09.12.2011г № 880, Единым санитарно-эпидемиологическим и гигиеническим требованиям к продукции (товарам), подлежащей санитарно-эпидемиологическому надхору (контролю) - (Утверждены Решением Комиссии таможенного союза от 28.05.2010 № 299 "О ПРИМЕНЕНИИ САНИТАРНЫХ МЕР В ЕВРАЗИЙСКОМ ЭКОНОМИЧЕСКОМ СОЮЗЕ"), СанПиН 2.3.2.1078-01.  Продукция  поставляется с запасом  срока  годности не менее 80% от установленного производителем.</t>
  </si>
  <si>
    <t>Обоснование начальной (максимальной) цены договора на поставку молока и молочной продукции</t>
  </si>
  <si>
    <t>Масло сливочное</t>
  </si>
  <si>
    <t>Молоко питьевое  (пастеризованное)</t>
  </si>
  <si>
    <t>Л/ДМ3</t>
  </si>
  <si>
    <t>Молоко сухое</t>
  </si>
  <si>
    <t xml:space="preserve">Сухой  цельный молочный продукт. Массовая доля жира - не менее 26%. Вкус и запах свойственные пастеризованному цельному молоку без посторонних привкусов и запахов.  Упакованный в потребительскую тару. Соответствие  ГОСТ Р 52791-2007.    </t>
  </si>
  <si>
    <t>10.51.22.112</t>
  </si>
  <si>
    <t>Молоко концентрированное</t>
  </si>
  <si>
    <t>Молоко сгущенное</t>
  </si>
  <si>
    <t xml:space="preserve">Цельное сгущенное молоко с сахаром, массовая доля жира - не менее чем 8,5%. Вкус сладкий, чистый с выраженным вкусом и запахом пастеризованного молока, без посторонних привкусов и запахов. Консистенция однородная, вязкая по всей массе без наличия кристаллов молочного сахара. Цвет белый с кремовым оттенком, равномерный по всей массе. Упакованное в потребительскую тару. Соответствие ГОСТ 31688-2012. </t>
  </si>
  <si>
    <t>10.51.51.113</t>
  </si>
  <si>
    <t>10.51.52.190</t>
  </si>
  <si>
    <t xml:space="preserve">Кисломолочный продукт, обогащенный бифидобактериями </t>
  </si>
  <si>
    <t>10.51.52.111</t>
  </si>
  <si>
    <t>Йогурт</t>
  </si>
  <si>
    <t>10.51.52.140</t>
  </si>
  <si>
    <t>Кефир</t>
  </si>
  <si>
    <t>10.51.52.130</t>
  </si>
  <si>
    <t>Ряженка</t>
  </si>
  <si>
    <r>
      <t xml:space="preserve">Кефир, произведенный с добавлением пробиотического штамма бифидобактерий Bifidobacterium bifidum, концентрация которых должна составлять не менее 1000000 </t>
    </r>
    <r>
      <rPr>
        <sz val="3"/>
        <color indexed="8"/>
        <rFont val="Times New Roman"/>
        <family val="1"/>
        <charset val="204"/>
      </rPr>
      <t xml:space="preserve"> </t>
    </r>
    <r>
      <rPr>
        <sz val="11"/>
        <color indexed="8"/>
        <rFont val="Times New Roman"/>
        <family val="1"/>
        <charset val="204"/>
      </rPr>
      <t xml:space="preserve">КОЕ в 1 г продукта. Вкус и запах чистые, кисломолочные, без посторонних привкусов и запахов. Цвет молочно-белый, равномерный по всей массе. Консистенция однородная, с нарушенным и (или) ненарушенным сгустком.  Массовая доля жира не менее 2,5%. Упакованный в потребительскую тару объемом не менее 500 г., не более 500 г. Соответствие ГОСТ 33491-2015. </t>
    </r>
  </si>
  <si>
    <t>Вид молочного сырья: Нормализованные сливки. Массовая доля жира: 15 (%). Упакованная в потребительскую тару объемом не менее 500 г., не более 500 г.  Соответствие ГОСТ 31452-2012.</t>
  </si>
  <si>
    <t>Вид сливочного масла: Сладко-сливочное. Сорт: Высший. Наименование сливочного масла: Крестьянское. Тип сливочного масла: Несоленое. Упакованное в потребительскую тару. Соответствие ГОСТ 32261-2013.</t>
  </si>
  <si>
    <t>Кисломолочный продукт, с повышенным содержанием сухих обезжиренных веществ молока, произведенный с использованием смеси заквасочных микроорганизмов, без добавления различных немолочных компонентов. Консистенция однородная с нарушенным и (или) ненарушенным сгустком, в меру вязкая. Массовая доля жира не менее 2,5 %. Вкус и запах чистые, кисломолочные, без посторонних привкусов и запахов. Цвет молочно-белый. Упакованный в потребительскую тару объемом не менее 500 г., не более 500 г. Соответствие ГОСТ 31981-2013.</t>
  </si>
  <si>
    <t xml:space="preserve">Вид молочного сырья: Нормализованное молоко. Массовая доля жира: 2.5. Наличие обогащающих компонентов: Нет. Упакованный в потребительскую тару объемом не менее 500 г., не более 500 г. Соответствие ГОСТ 31454-2012.  </t>
  </si>
  <si>
    <t> Кисломолочный продукт, произведенный путем сквашивания топленого молока с добавлением молочных продуктов и (или) без их добавления с использованием заквасочных микроорганизмов. Консистенция однородная, с нарушенным и (или) ненарушенным сгустком без газообразования. Вкус и запах чистые, кисломолочные, с выраженным привкусом пастеризации. Массовая доля жира  не менее 4,0 %. Упакованный в потребительскую тару объемом не менее 500 г., не более 500 г. Соответствие ГОСТ 31455-2012.</t>
  </si>
  <si>
    <t>10.51.11.111</t>
  </si>
  <si>
    <t xml:space="preserve">Вид молочного сырья: Нормализованное молоко. Массовая доля жира, min, %: ≥ 9%.  Упакованный в потребительскую тару. Соответствие  ГОСТ 31453-2013. </t>
  </si>
  <si>
    <t>Вид молока: Коровье. Вид молока по способу обработки: Пастеризованное. Вид молочного сырья: Нормализованное. Массовая доля жира, max, %: ≤ 3.2.  Упакованное в потребительскую тару объемом не менее 1 л., не более 1 л. Соответствие ГОСТ 31450-2013.</t>
  </si>
  <si>
    <t>10.51.30.111</t>
  </si>
  <si>
    <t>10.51.51.111</t>
  </si>
  <si>
    <t xml:space="preserve"> Концентрированное стерилизованное молоко. Классификация цельное. Цвет белый со светло-кремовым оттенком. Вкус чистый с характерным сладковато-солоноватым привкусом, свойственным топленому молоку без посторонних привкусов и запахов.  Массовая доля жира не менее 7,5 %. Упаковано в потребительскую тару. Соответствие ГОСТ 34254-2017.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</si>
</sst>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0.0%"/>
  </numFmts>
  <fonts count="33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color rgb="FF000000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8.25"/>
      <color theme="10"/>
      <name val="Calibri"/>
      <family val="2"/>
      <charset val="204"/>
    </font>
    <font>
      <sz val="11"/>
      <color rgb="FFFF000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name val="MS Sans Serif"/>
      <family val="2"/>
      <charset val="204"/>
    </font>
    <font>
      <b/>
      <sz val="10"/>
      <name val="Arial"/>
      <family val="2"/>
      <charset val="204"/>
    </font>
    <font>
      <b/>
      <sz val="10"/>
      <name val="Arial Cyr"/>
    </font>
    <font>
      <sz val="9"/>
      <name val="Arial"/>
      <family val="2"/>
      <charset val="204"/>
    </font>
    <font>
      <sz val="11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color indexed="10"/>
      <name val="Times New Roman"/>
      <family val="1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scheme val="minor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indexed="8"/>
      <name val="Calibri"/>
      <family val="2"/>
    </font>
    <font>
      <b/>
      <sz val="11"/>
      <color theme="1"/>
      <name val="Times New Roman"/>
      <family val="1"/>
      <charset val="204"/>
    </font>
    <font>
      <b/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9"/>
      <color rgb="FF000000"/>
      <name val="Arial"/>
      <family val="2"/>
      <charset val="204"/>
    </font>
    <font>
      <b/>
      <sz val="11"/>
      <color indexed="8"/>
      <name val="Times New Roman"/>
      <family val="1"/>
      <charset val="204"/>
    </font>
    <font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3"/>
      <color indexed="8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E0E0E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0E0E0"/>
      </patternFill>
    </fill>
    <fill>
      <patternFill patternType="solid">
        <fgColor rgb="FFC6D9F0"/>
      </patternFill>
    </fill>
    <fill>
      <patternFill patternType="solid">
        <fgColor rgb="FFC0C0C0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4">
    <xf numFmtId="0" fontId="0" fillId="0" borderId="0"/>
    <xf numFmtId="0" fontId="5" fillId="0" borderId="11">
      <alignment horizontal="center" vertical="center" wrapText="1"/>
    </xf>
    <xf numFmtId="44" fontId="1" fillId="0" borderId="0" applyFont="0" applyFill="0" applyBorder="0" applyAlignment="0" applyProtection="0"/>
    <xf numFmtId="0" fontId="1" fillId="0" borderId="0"/>
    <xf numFmtId="0" fontId="2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9" fillId="0" borderId="0"/>
    <xf numFmtId="43" fontId="11" fillId="0" borderId="0" applyFont="0" applyFill="0" applyBorder="0" applyAlignment="0" applyProtection="0"/>
    <xf numFmtId="0" fontId="12" fillId="2" borderId="11">
      <alignment horizontal="center" vertical="center" wrapText="1"/>
    </xf>
    <xf numFmtId="49" fontId="13" fillId="2" borderId="11">
      <alignment horizontal="center" vertical="center" wrapText="1"/>
    </xf>
    <xf numFmtId="0" fontId="14" fillId="0" borderId="11">
      <alignment horizontal="center" vertical="center" wrapText="1"/>
    </xf>
    <xf numFmtId="49" fontId="5" fillId="0" borderId="11">
      <alignment horizontal="center" vertical="center" wrapText="1"/>
    </xf>
    <xf numFmtId="4" fontId="5" fillId="0" borderId="11">
      <alignment horizontal="center" vertical="center" wrapText="1"/>
    </xf>
    <xf numFmtId="0" fontId="18" fillId="4" borderId="11">
      <alignment horizontal="center" vertical="center" wrapText="1"/>
    </xf>
    <xf numFmtId="49" fontId="19" fillId="4" borderId="11">
      <alignment horizontal="center" vertical="center" wrapText="1"/>
    </xf>
    <xf numFmtId="49" fontId="19" fillId="5" borderId="11">
      <alignment horizontal="center" vertical="center" wrapText="1"/>
    </xf>
    <xf numFmtId="0" fontId="20" fillId="0" borderId="0"/>
    <xf numFmtId="0" fontId="21" fillId="0" borderId="0"/>
    <xf numFmtId="0" fontId="22" fillId="0" borderId="11">
      <alignment horizontal="center" vertical="center" wrapText="1"/>
    </xf>
    <xf numFmtId="49" fontId="22" fillId="0" borderId="11">
      <alignment horizontal="center" vertical="center" wrapText="1"/>
    </xf>
    <xf numFmtId="4" fontId="22" fillId="0" borderId="11">
      <alignment horizontal="center" vertical="center" wrapText="1"/>
    </xf>
    <xf numFmtId="0" fontId="21" fillId="0" borderId="0"/>
    <xf numFmtId="0" fontId="21" fillId="0" borderId="0"/>
    <xf numFmtId="0" fontId="20" fillId="0" borderId="0"/>
    <xf numFmtId="0" fontId="20" fillId="0" borderId="0"/>
    <xf numFmtId="0" fontId="21" fillId="0" borderId="0"/>
    <xf numFmtId="0" fontId="23" fillId="6" borderId="0"/>
    <xf numFmtId="0" fontId="24" fillId="0" borderId="0"/>
    <xf numFmtId="0" fontId="24" fillId="0" borderId="0"/>
    <xf numFmtId="0" fontId="26" fillId="4" borderId="11">
      <alignment horizontal="center" vertical="center" wrapText="1"/>
    </xf>
    <xf numFmtId="0" fontId="27" fillId="0" borderId="0"/>
    <xf numFmtId="0" fontId="28" fillId="0" borderId="11">
      <alignment horizontal="center" vertical="center" wrapText="1"/>
    </xf>
    <xf numFmtId="49" fontId="28" fillId="0" borderId="11">
      <alignment horizontal="center" vertical="center" wrapText="1"/>
    </xf>
    <xf numFmtId="4" fontId="28" fillId="0" borderId="11">
      <alignment horizontal="center" vertical="center" wrapText="1"/>
    </xf>
  </cellStyleXfs>
  <cellXfs count="118">
    <xf numFmtId="0" fontId="0" fillId="0" borderId="0" xfId="0"/>
    <xf numFmtId="0" fontId="3" fillId="0" borderId="0" xfId="0" applyFont="1" applyFill="1"/>
    <xf numFmtId="0" fontId="6" fillId="0" borderId="0" xfId="0" applyFont="1" applyFill="1"/>
    <xf numFmtId="2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8" fillId="0" borderId="0" xfId="0" applyFont="1" applyFill="1"/>
    <xf numFmtId="0" fontId="15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Alignment="1"/>
    <xf numFmtId="0" fontId="15" fillId="0" borderId="1" xfId="0" applyFont="1" applyBorder="1" applyAlignment="1">
      <alignment horizontal="center" wrapText="1"/>
    </xf>
    <xf numFmtId="0" fontId="17" fillId="0" borderId="0" xfId="0" applyFont="1" applyAlignment="1"/>
    <xf numFmtId="0" fontId="3" fillId="0" borderId="0" xfId="0" applyFont="1" applyFill="1" applyAlignment="1"/>
    <xf numFmtId="0" fontId="15" fillId="0" borderId="0" xfId="0" applyFont="1" applyAlignment="1">
      <alignment horizontal="center" wrapText="1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/>
    <xf numFmtId="0" fontId="6" fillId="0" borderId="0" xfId="0" applyFont="1" applyFill="1" applyAlignment="1">
      <alignment vertical="center"/>
    </xf>
    <xf numFmtId="2" fontId="6" fillId="3" borderId="0" xfId="0" applyNumberFormat="1" applyFont="1" applyFill="1"/>
    <xf numFmtId="2" fontId="6" fillId="0" borderId="0" xfId="0" applyNumberFormat="1" applyFont="1" applyFill="1"/>
    <xf numFmtId="0" fontId="6" fillId="0" borderId="0" xfId="0" applyFont="1" applyFill="1" applyAlignment="1">
      <alignment wrapText="1"/>
    </xf>
    <xf numFmtId="0" fontId="3" fillId="0" borderId="4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6" fillId="3" borderId="0" xfId="0" applyFont="1" applyFill="1"/>
    <xf numFmtId="0" fontId="7" fillId="0" borderId="3" xfId="5" applyFill="1" applyBorder="1" applyAlignment="1" applyProtection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5" fillId="0" borderId="0" xfId="0" applyNumberFormat="1" applyFont="1" applyAlignment="1">
      <alignment wrapText="1"/>
    </xf>
    <xf numFmtId="0" fontId="15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25" fillId="0" borderId="0" xfId="0" applyFont="1" applyFill="1"/>
    <xf numFmtId="0" fontId="16" fillId="0" borderId="5" xfId="0" applyFont="1" applyFill="1" applyBorder="1" applyAlignment="1">
      <alignment horizontal="center" vertical="center" wrapText="1"/>
    </xf>
    <xf numFmtId="0" fontId="10" fillId="3" borderId="0" xfId="0" applyFont="1" applyFill="1"/>
    <xf numFmtId="0" fontId="10" fillId="0" borderId="0" xfId="0" applyFont="1" applyFill="1"/>
    <xf numFmtId="0" fontId="4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6" fillId="0" borderId="0" xfId="0" applyFont="1" applyFill="1" applyBorder="1"/>
    <xf numFmtId="0" fontId="8" fillId="0" borderId="0" xfId="0" applyFont="1" applyFill="1" applyBorder="1"/>
    <xf numFmtId="0" fontId="25" fillId="0" borderId="0" xfId="0" applyFont="1" applyFill="1" applyBorder="1"/>
    <xf numFmtId="0" fontId="10" fillId="0" borderId="0" xfId="0" applyFont="1" applyFill="1" applyBorder="1"/>
    <xf numFmtId="0" fontId="3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4" fontId="3" fillId="0" borderId="1" xfId="0" applyNumberFormat="1" applyFont="1" applyFill="1" applyBorder="1" applyAlignment="1">
      <alignment vertical="center" wrapText="1"/>
    </xf>
    <xf numFmtId="2" fontId="4" fillId="0" borderId="1" xfId="0" applyNumberFormat="1" applyFont="1" applyFill="1" applyBorder="1" applyAlignment="1">
      <alignment vertical="center"/>
    </xf>
    <xf numFmtId="2" fontId="16" fillId="0" borderId="1" xfId="0" applyNumberFormat="1" applyFont="1" applyFill="1" applyBorder="1" applyAlignment="1">
      <alignment vertical="center"/>
    </xf>
    <xf numFmtId="4" fontId="3" fillId="0" borderId="1" xfId="0" applyNumberFormat="1" applyFont="1" applyFill="1" applyBorder="1" applyAlignment="1">
      <alignment vertical="center"/>
    </xf>
    <xf numFmtId="164" fontId="6" fillId="0" borderId="1" xfId="0" applyNumberFormat="1" applyFont="1" applyFill="1" applyBorder="1" applyAlignment="1">
      <alignment vertical="center"/>
    </xf>
    <xf numFmtId="0" fontId="25" fillId="0" borderId="1" xfId="0" applyFont="1" applyFill="1" applyBorder="1" applyAlignment="1">
      <alignment horizontal="left" vertical="center"/>
    </xf>
    <xf numFmtId="0" fontId="25" fillId="0" borderId="1" xfId="0" applyFont="1" applyFill="1" applyBorder="1" applyAlignment="1">
      <alignment horizontal="center" vertical="center"/>
    </xf>
    <xf numFmtId="0" fontId="25" fillId="0" borderId="3" xfId="0" applyFont="1" applyFill="1" applyBorder="1" applyAlignment="1">
      <alignment horizontal="left" vertical="center"/>
    </xf>
    <xf numFmtId="0" fontId="25" fillId="0" borderId="12" xfId="0" applyFont="1" applyFill="1" applyBorder="1" applyAlignment="1">
      <alignment horizontal="center" vertical="center"/>
    </xf>
    <xf numFmtId="0" fontId="25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left" vertical="center"/>
    </xf>
    <xf numFmtId="0" fontId="6" fillId="0" borderId="12" xfId="0" applyFont="1" applyFill="1" applyBorder="1" applyAlignment="1">
      <alignment horizontal="center" vertical="center"/>
    </xf>
    <xf numFmtId="0" fontId="30" fillId="0" borderId="0" xfId="0" applyFont="1" applyFill="1" applyAlignment="1"/>
    <xf numFmtId="0" fontId="31" fillId="0" borderId="0" xfId="0" applyFont="1" applyFill="1"/>
    <xf numFmtId="0" fontId="31" fillId="0" borderId="0" xfId="0" applyFont="1" applyFill="1" applyAlignment="1"/>
    <xf numFmtId="0" fontId="6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" fontId="6" fillId="0" borderId="1" xfId="0" applyNumberFormat="1" applyFont="1" applyFill="1" applyBorder="1" applyAlignment="1">
      <alignment vertical="center"/>
    </xf>
    <xf numFmtId="0" fontId="6" fillId="0" borderId="9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vertical="center"/>
    </xf>
    <xf numFmtId="0" fontId="15" fillId="0" borderId="1" xfId="0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5" fillId="0" borderId="1" xfId="0" applyNumberFormat="1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1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right" vertical="center"/>
    </xf>
    <xf numFmtId="0" fontId="6" fillId="0" borderId="12" xfId="0" applyFont="1" applyFill="1" applyBorder="1" applyAlignment="1">
      <alignment horizontal="right" vertical="center"/>
    </xf>
    <xf numFmtId="0" fontId="6" fillId="0" borderId="2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textRotation="90" wrapText="1"/>
    </xf>
    <xf numFmtId="0" fontId="6" fillId="0" borderId="1" xfId="0" applyFont="1" applyFill="1" applyBorder="1" applyAlignment="1">
      <alignment horizontal="center" vertical="center" textRotation="90" wrapText="1"/>
    </xf>
    <xf numFmtId="0" fontId="6" fillId="0" borderId="0" xfId="0" applyFont="1" applyFill="1" applyAlignment="1">
      <alignment horizontal="left" vertical="center"/>
    </xf>
    <xf numFmtId="0" fontId="31" fillId="0" borderId="0" xfId="0" applyFont="1" applyFill="1" applyAlignment="1">
      <alignment horizontal="left" vertical="center"/>
    </xf>
    <xf numFmtId="0" fontId="6" fillId="0" borderId="0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" fontId="6" fillId="0" borderId="3" xfId="0" applyNumberFormat="1" applyFont="1" applyFill="1" applyBorder="1" applyAlignment="1">
      <alignment horizontal="center" wrapText="1"/>
    </xf>
    <xf numFmtId="4" fontId="6" fillId="0" borderId="12" xfId="0" applyNumberFormat="1" applyFont="1" applyFill="1" applyBorder="1" applyAlignment="1">
      <alignment horizontal="center" wrapText="1"/>
    </xf>
    <xf numFmtId="0" fontId="25" fillId="0" borderId="0" xfId="0" applyFont="1" applyFill="1" applyAlignment="1">
      <alignment horizontal="center"/>
    </xf>
    <xf numFmtId="2" fontId="16" fillId="0" borderId="10" xfId="0" applyNumberFormat="1" applyFont="1" applyFill="1" applyBorder="1" applyAlignment="1">
      <alignment horizontal="center" vertical="center" wrapText="1"/>
    </xf>
    <xf numFmtId="2" fontId="16" fillId="0" borderId="4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2" fontId="4" fillId="0" borderId="10" xfId="0" applyNumberFormat="1" applyFont="1" applyFill="1" applyBorder="1" applyAlignment="1">
      <alignment horizontal="center" vertical="center" wrapText="1"/>
    </xf>
    <xf numFmtId="2" fontId="4" fillId="0" borderId="4" xfId="0" applyNumberFormat="1" applyFont="1" applyFill="1" applyBorder="1" applyAlignment="1">
      <alignment horizontal="center" vertical="center" wrapText="1"/>
    </xf>
    <xf numFmtId="0" fontId="29" fillId="0" borderId="8" xfId="0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15" fillId="0" borderId="0" xfId="0" applyFont="1" applyFill="1" applyBorder="1" applyAlignment="1">
      <alignment horizontal="center" vertical="center" wrapText="1"/>
    </xf>
  </cellXfs>
  <cellStyles count="34">
    <cellStyle name="br" xfId="21"/>
    <cellStyle name="col" xfId="22"/>
    <cellStyle name="style0" xfId="23"/>
    <cellStyle name="td" xfId="24"/>
    <cellStyle name="tr" xfId="25"/>
    <cellStyle name="xl21" xfId="26"/>
    <cellStyle name="xl22" xfId="8"/>
    <cellStyle name="xl22 2" xfId="13"/>
    <cellStyle name="xl22 3" xfId="29"/>
    <cellStyle name="xl23" xfId="18"/>
    <cellStyle name="xl23 2" xfId="31"/>
    <cellStyle name="xl24" xfId="10"/>
    <cellStyle name="xl25" xfId="14"/>
    <cellStyle name="xl26" xfId="19"/>
    <cellStyle name="xl26 2" xfId="32"/>
    <cellStyle name="xl27" xfId="9"/>
    <cellStyle name="xl27 2" xfId="20"/>
    <cellStyle name="xl27 3" xfId="33"/>
    <cellStyle name="xl28" xfId="1"/>
    <cellStyle name="xl28 2" xfId="15"/>
    <cellStyle name="xl29" xfId="11"/>
    <cellStyle name="xl29 2" xfId="16"/>
    <cellStyle name="xl29 3" xfId="30"/>
    <cellStyle name="xl30" xfId="12"/>
    <cellStyle name="Гиперссылка" xfId="5" builtinId="8"/>
    <cellStyle name="Денежный 2" xfId="2"/>
    <cellStyle name="Обычный" xfId="0" builtinId="0"/>
    <cellStyle name="Обычный 2" xfId="3"/>
    <cellStyle name="Обычный 2 2" xfId="28"/>
    <cellStyle name="Обычный 3" xfId="6"/>
    <cellStyle name="Обычный 4" xfId="17"/>
    <cellStyle name="Обычный 5" xfId="27"/>
    <cellStyle name="Обычный 9" xfId="4"/>
    <cellStyle name="Финансовый 2" xfId="7"/>
  </cellStyles>
  <dxfs count="0"/>
  <tableStyles count="0" defaultTableStyle="TableStyleMedium9" defaultPivotStyle="PivotStyleLight16"/>
  <colors>
    <mruColors>
      <color rgb="FF00FF00"/>
      <color rgb="FFFFCC66"/>
      <color rgb="FFFF9999"/>
      <color rgb="FFCCFF99"/>
      <color rgb="FFCCFFFF"/>
      <color rgb="FFFFFF99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zakupki.gov.ru/epz/contract/contractCard/common-info.html?reestrNumber=3632301292818000003" TargetMode="External"/><Relationship Id="rId1" Type="http://schemas.openxmlformats.org/officeDocument/2006/relationships/hyperlink" Target="http://zakupki.gov.ru/epz/contract/contractCard/payment-info-and-target-of-order.html?reestrNumber=3637202004718000023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7"/>
  <sheetViews>
    <sheetView tabSelected="1" zoomScale="60" zoomScaleNormal="60" zoomScaleSheetLayoutView="70" workbookViewId="0">
      <pane xSplit="5" ySplit="12" topLeftCell="F22" activePane="bottomRight" state="frozen"/>
      <selection pane="topRight" activeCell="F1" sqref="F1"/>
      <selection pane="bottomLeft" activeCell="A5" sqref="A5"/>
      <selection pane="bottomRight" activeCell="C30" sqref="C30"/>
    </sheetView>
  </sheetViews>
  <sheetFormatPr defaultColWidth="8.85546875" defaultRowHeight="15.75" x14ac:dyDescent="0.25"/>
  <cols>
    <col min="1" max="1" width="4.5703125" style="2" customWidth="1"/>
    <col min="2" max="2" width="21.28515625" style="2" customWidth="1"/>
    <col min="3" max="3" width="67.140625" style="6" customWidth="1"/>
    <col min="4" max="4" width="8.5703125" style="2" customWidth="1"/>
    <col min="5" max="5" width="12" style="2" customWidth="1"/>
    <col min="6" max="6" width="7.85546875" style="2" customWidth="1"/>
    <col min="7" max="7" width="7.5703125" style="2" customWidth="1"/>
    <col min="8" max="8" width="9.140625" style="2"/>
    <col min="9" max="9" width="8.7109375" style="2" hidden="1" customWidth="1"/>
    <col min="10" max="10" width="11.42578125" style="31" customWidth="1"/>
    <col min="11" max="11" width="9.140625" style="34" customWidth="1"/>
    <col min="12" max="12" width="9.140625" style="2"/>
    <col min="13" max="13" width="13.28515625" style="2" customWidth="1"/>
    <col min="14" max="14" width="14.5703125" style="2" customWidth="1"/>
    <col min="15" max="15" width="8" style="2" customWidth="1"/>
    <col min="16" max="16" width="9.42578125" style="2" customWidth="1"/>
    <col min="17" max="17" width="17.42578125" style="21" hidden="1" customWidth="1"/>
    <col min="18" max="18" width="15.28515625" style="2" hidden="1" customWidth="1"/>
    <col min="19" max="19" width="15.28515625" style="21" hidden="1" customWidth="1"/>
    <col min="20" max="20" width="19.5703125" style="2" hidden="1" customWidth="1"/>
    <col min="21" max="21" width="21.28515625" style="2" hidden="1" customWidth="1"/>
    <col min="22" max="16384" width="8.85546875" style="2"/>
  </cols>
  <sheetData>
    <row r="1" spans="1:21" ht="15.75" customHeight="1" x14ac:dyDescent="0.25">
      <c r="B1" s="100" t="s">
        <v>50</v>
      </c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29"/>
      <c r="S1" s="29"/>
    </row>
    <row r="2" spans="1:21" ht="25.5" customHeight="1" x14ac:dyDescent="0.25">
      <c r="A2" s="105" t="s">
        <v>73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29"/>
      <c r="S2" s="29"/>
    </row>
    <row r="3" spans="1:21" x14ac:dyDescent="0.25">
      <c r="A3" s="37"/>
      <c r="B3" s="37"/>
      <c r="C3" s="38"/>
      <c r="D3" s="37"/>
      <c r="E3" s="37"/>
      <c r="F3" s="37"/>
      <c r="G3" s="37"/>
      <c r="H3" s="37"/>
      <c r="I3" s="37"/>
      <c r="J3" s="39"/>
      <c r="K3" s="40"/>
      <c r="L3" s="37"/>
      <c r="M3" s="37"/>
      <c r="N3" s="37"/>
      <c r="O3" s="37"/>
      <c r="P3" s="37"/>
      <c r="Q3" s="29"/>
      <c r="S3" s="29"/>
    </row>
    <row r="4" spans="1:21" ht="15" x14ac:dyDescent="0.25">
      <c r="B4" s="50" t="s">
        <v>41</v>
      </c>
      <c r="C4" s="51"/>
      <c r="D4" s="52" t="s">
        <v>42</v>
      </c>
      <c r="E4" s="53"/>
      <c r="F4" s="53"/>
      <c r="G4" s="53"/>
      <c r="H4" s="53"/>
      <c r="I4" s="53"/>
      <c r="J4" s="53"/>
      <c r="K4" s="53"/>
      <c r="L4" s="53"/>
      <c r="M4" s="54"/>
      <c r="Q4" s="29"/>
      <c r="S4" s="29"/>
    </row>
    <row r="5" spans="1:21" ht="15" x14ac:dyDescent="0.25">
      <c r="B5" s="80">
        <v>1</v>
      </c>
      <c r="C5" s="80"/>
      <c r="D5" s="55" t="s">
        <v>56</v>
      </c>
      <c r="E5" s="56"/>
      <c r="F5" s="56"/>
      <c r="G5" s="56"/>
      <c r="H5" s="56"/>
      <c r="I5" s="56"/>
      <c r="J5" s="56"/>
      <c r="K5" s="53"/>
      <c r="L5" s="53"/>
      <c r="M5" s="54"/>
      <c r="Q5" s="29"/>
      <c r="S5" s="29"/>
    </row>
    <row r="6" spans="1:21" ht="15" x14ac:dyDescent="0.25">
      <c r="B6" s="80">
        <v>2</v>
      </c>
      <c r="C6" s="80"/>
      <c r="D6" s="55" t="s">
        <v>57</v>
      </c>
      <c r="E6" s="56"/>
      <c r="F6" s="56"/>
      <c r="G6" s="56"/>
      <c r="H6" s="56"/>
      <c r="I6" s="56"/>
      <c r="J6" s="56"/>
      <c r="K6" s="53"/>
      <c r="L6" s="53"/>
      <c r="M6" s="54"/>
      <c r="Q6" s="29"/>
      <c r="S6" s="29"/>
    </row>
    <row r="7" spans="1:21" ht="15" x14ac:dyDescent="0.25">
      <c r="B7" s="80">
        <v>3</v>
      </c>
      <c r="C7" s="80"/>
      <c r="D7" s="55" t="s">
        <v>58</v>
      </c>
      <c r="E7" s="56"/>
      <c r="F7" s="56"/>
      <c r="G7" s="56"/>
      <c r="H7" s="56"/>
      <c r="I7" s="56"/>
      <c r="J7" s="56"/>
      <c r="K7" s="53"/>
      <c r="L7" s="53"/>
      <c r="M7" s="54"/>
      <c r="Q7" s="29"/>
      <c r="S7" s="29"/>
    </row>
    <row r="8" spans="1:21" ht="15" x14ac:dyDescent="0.25">
      <c r="B8" s="80">
        <v>4</v>
      </c>
      <c r="C8" s="80"/>
      <c r="D8" s="55"/>
      <c r="E8" s="56"/>
      <c r="F8" s="56"/>
      <c r="G8" s="56"/>
      <c r="H8" s="56"/>
      <c r="I8" s="56"/>
      <c r="J8" s="56"/>
      <c r="K8" s="53"/>
      <c r="L8" s="53"/>
      <c r="M8" s="54"/>
      <c r="Q8" s="29"/>
      <c r="S8" s="29"/>
    </row>
    <row r="9" spans="1:21" ht="35.25" customHeight="1" x14ac:dyDescent="0.25">
      <c r="C9" s="2"/>
      <c r="J9" s="2"/>
      <c r="K9" s="2"/>
    </row>
    <row r="10" spans="1:21" s="1" customFormat="1" ht="39" customHeight="1" x14ac:dyDescent="0.25">
      <c r="A10" s="75" t="s">
        <v>0</v>
      </c>
      <c r="B10" s="75" t="s">
        <v>1</v>
      </c>
      <c r="C10" s="75" t="s">
        <v>2</v>
      </c>
      <c r="D10" s="75" t="s">
        <v>43</v>
      </c>
      <c r="E10" s="75" t="s">
        <v>44</v>
      </c>
      <c r="F10" s="109" t="s">
        <v>3</v>
      </c>
      <c r="G10" s="110"/>
      <c r="H10" s="110"/>
      <c r="I10" s="111"/>
      <c r="J10" s="112" t="s">
        <v>27</v>
      </c>
      <c r="K10" s="101" t="s">
        <v>26</v>
      </c>
      <c r="L10" s="75" t="s">
        <v>18</v>
      </c>
      <c r="M10" s="75" t="s">
        <v>4</v>
      </c>
      <c r="N10" s="75" t="s">
        <v>5</v>
      </c>
      <c r="O10" s="75" t="s">
        <v>40</v>
      </c>
      <c r="P10" s="75" t="s">
        <v>6</v>
      </c>
      <c r="Q10" s="109" t="s">
        <v>21</v>
      </c>
      <c r="R10" s="107" t="s">
        <v>22</v>
      </c>
      <c r="S10" s="106" t="s">
        <v>20</v>
      </c>
      <c r="T10" s="88" t="s">
        <v>23</v>
      </c>
      <c r="U10" s="90"/>
    </row>
    <row r="11" spans="1:21" s="1" customFormat="1" ht="112.5" customHeight="1" x14ac:dyDescent="0.25">
      <c r="A11" s="76"/>
      <c r="B11" s="76"/>
      <c r="C11" s="76"/>
      <c r="D11" s="76"/>
      <c r="E11" s="76"/>
      <c r="F11" s="26" t="s">
        <v>7</v>
      </c>
      <c r="G11" s="26" t="s">
        <v>8</v>
      </c>
      <c r="H11" s="26" t="s">
        <v>9</v>
      </c>
      <c r="I11" s="22" t="s">
        <v>10</v>
      </c>
      <c r="J11" s="113"/>
      <c r="K11" s="102"/>
      <c r="L11" s="76"/>
      <c r="M11" s="76"/>
      <c r="N11" s="76"/>
      <c r="O11" s="76"/>
      <c r="P11" s="76"/>
      <c r="Q11" s="109"/>
      <c r="R11" s="108"/>
      <c r="S11" s="106"/>
      <c r="T11" s="94"/>
      <c r="U11" s="96"/>
    </row>
    <row r="12" spans="1:21" s="1" customFormat="1" x14ac:dyDescent="0.25">
      <c r="A12" s="20">
        <v>1</v>
      </c>
      <c r="B12" s="5">
        <v>2</v>
      </c>
      <c r="C12" s="5">
        <v>3</v>
      </c>
      <c r="D12" s="20">
        <v>4</v>
      </c>
      <c r="E12" s="22">
        <v>5</v>
      </c>
      <c r="F12" s="5">
        <v>6</v>
      </c>
      <c r="G12" s="25">
        <v>7</v>
      </c>
      <c r="H12" s="5">
        <v>8</v>
      </c>
      <c r="I12" s="22"/>
      <c r="J12" s="35">
        <v>9</v>
      </c>
      <c r="K12" s="32">
        <v>10</v>
      </c>
      <c r="L12" s="5">
        <v>11</v>
      </c>
      <c r="M12" s="5">
        <v>12</v>
      </c>
      <c r="N12" s="5">
        <v>13</v>
      </c>
      <c r="O12" s="5">
        <v>14</v>
      </c>
      <c r="P12" s="5">
        <v>15</v>
      </c>
      <c r="Q12" s="5">
        <v>17</v>
      </c>
      <c r="R12" s="5">
        <v>18</v>
      </c>
      <c r="S12" s="5">
        <v>19</v>
      </c>
      <c r="T12" s="86">
        <v>20</v>
      </c>
      <c r="U12" s="87"/>
    </row>
    <row r="13" spans="1:21" s="1" customFormat="1" ht="58.5" customHeight="1" x14ac:dyDescent="0.25">
      <c r="A13" s="42">
        <v>1</v>
      </c>
      <c r="B13" s="43" t="str">
        <f>'Техническое задание'!C4</f>
        <v>Творог</v>
      </c>
      <c r="C13" s="44" t="str">
        <f>'Техническое задание'!D4</f>
        <v xml:space="preserve">Вид молочного сырья: Нормализованное молоко. Массовая доля жира, min, %: ≥ 9%.  Упакованный в потребительскую тару. Соответствие  ГОСТ 31453-2013. </v>
      </c>
      <c r="D13" s="81" t="s">
        <v>11</v>
      </c>
      <c r="E13" s="82" t="s">
        <v>12</v>
      </c>
      <c r="F13" s="45">
        <v>200</v>
      </c>
      <c r="G13" s="45">
        <v>210</v>
      </c>
      <c r="H13" s="45">
        <v>220</v>
      </c>
      <c r="I13" s="62"/>
      <c r="J13" s="67">
        <f>AVERAGE(F13:I13)</f>
        <v>210</v>
      </c>
      <c r="K13" s="47">
        <v>210</v>
      </c>
      <c r="L13" s="43" t="str">
        <f>'Техническое задание'!E4</f>
        <v>КГ</v>
      </c>
      <c r="M13" s="45">
        <f>'Техническое задание'!F4</f>
        <v>11300</v>
      </c>
      <c r="N13" s="48">
        <f>K13*M13</f>
        <v>2373000</v>
      </c>
      <c r="O13" s="63">
        <f xml:space="preserve"> STDEVA(F13:I13)</f>
        <v>10</v>
      </c>
      <c r="P13" s="49">
        <f>(O13/J13)</f>
        <v>4.7619047619047616E-2</v>
      </c>
      <c r="Q13" s="3" t="s">
        <v>35</v>
      </c>
      <c r="R13" s="24" t="s">
        <v>34</v>
      </c>
      <c r="S13" s="4" t="s">
        <v>36</v>
      </c>
      <c r="T13" s="97" t="s">
        <v>24</v>
      </c>
      <c r="U13" s="97" t="s">
        <v>25</v>
      </c>
    </row>
    <row r="14" spans="1:21" s="1" customFormat="1" ht="54" customHeight="1" x14ac:dyDescent="0.25">
      <c r="A14" s="42">
        <v>2</v>
      </c>
      <c r="B14" s="43" t="str">
        <f>'Техническое задание'!C5</f>
        <v>Сметана</v>
      </c>
      <c r="C14" s="44" t="str">
        <f>'Техническое задание'!D5</f>
        <v>Вид молочного сырья: Нормализованные сливки. Массовая доля жира: 15 (%). Упакованная в потребительскую тару объемом не менее 500 г., не более 500 г.  Соответствие ГОСТ 31452-2012.</v>
      </c>
      <c r="D14" s="81"/>
      <c r="E14" s="82"/>
      <c r="F14" s="45">
        <v>116</v>
      </c>
      <c r="G14" s="45">
        <v>152</v>
      </c>
      <c r="H14" s="45">
        <v>120</v>
      </c>
      <c r="I14" s="62"/>
      <c r="J14" s="67">
        <f t="shared" ref="J14:J23" si="0">AVERAGE(F14:I14)</f>
        <v>129.33333333333334</v>
      </c>
      <c r="K14" s="47">
        <v>129</v>
      </c>
      <c r="L14" s="43" t="str">
        <f>'Техническое задание'!E5</f>
        <v>КГ</v>
      </c>
      <c r="M14" s="45">
        <f>'Техническое задание'!F5</f>
        <v>3450</v>
      </c>
      <c r="N14" s="48">
        <f t="shared" ref="N14:N16" si="1">K14*M14</f>
        <v>445050</v>
      </c>
      <c r="O14" s="63">
        <f t="shared" ref="O14:O16" si="2" xml:space="preserve"> STDEVA(F14:I14)</f>
        <v>19.73153144926496</v>
      </c>
      <c r="P14" s="49">
        <f t="shared" ref="P14:P16" si="3">(O14/J14)</f>
        <v>0.15256338749431669</v>
      </c>
      <c r="Q14" s="3"/>
      <c r="R14" s="24"/>
      <c r="S14" s="4"/>
      <c r="T14" s="97"/>
      <c r="U14" s="97"/>
    </row>
    <row r="15" spans="1:21" s="1" customFormat="1" ht="70.5" customHeight="1" x14ac:dyDescent="0.25">
      <c r="A15" s="42">
        <v>3</v>
      </c>
      <c r="B15" s="43" t="str">
        <f>'Техническое задание'!C6</f>
        <v>Сыры полутвердые</v>
      </c>
      <c r="C15" s="44" t="str">
        <f>'Техническое задание'!D6</f>
        <v>Вид сыра: Цельный. Вид сыра в зависимости от массовой доля жира в пересчете на сухое вещество:  Жирные. Вид сырья: Коровье молоко. Сорт сыра из коровьего молока: Высший. Соответствие ГОСТ 32260-2013.</v>
      </c>
      <c r="D15" s="81"/>
      <c r="E15" s="82"/>
      <c r="F15" s="45">
        <v>385</v>
      </c>
      <c r="G15" s="45">
        <v>390</v>
      </c>
      <c r="H15" s="45">
        <v>400</v>
      </c>
      <c r="I15" s="62"/>
      <c r="J15" s="67">
        <f t="shared" si="0"/>
        <v>391.66666666666669</v>
      </c>
      <c r="K15" s="47">
        <v>391</v>
      </c>
      <c r="L15" s="43" t="str">
        <f>'Техническое задание'!E6</f>
        <v>КГ</v>
      </c>
      <c r="M15" s="45">
        <f>'Техническое задание'!F6</f>
        <v>1850</v>
      </c>
      <c r="N15" s="48">
        <f t="shared" si="1"/>
        <v>723350</v>
      </c>
      <c r="O15" s="63">
        <f t="shared" si="2"/>
        <v>7.6376261582597333</v>
      </c>
      <c r="P15" s="49">
        <f>(O15/J15)</f>
        <v>1.9500322106195064E-2</v>
      </c>
      <c r="Q15" s="3"/>
      <c r="R15" s="24"/>
      <c r="S15" s="4"/>
      <c r="T15" s="97"/>
      <c r="U15" s="97"/>
    </row>
    <row r="16" spans="1:21" s="1" customFormat="1" ht="79.5" customHeight="1" x14ac:dyDescent="0.25">
      <c r="A16" s="42">
        <v>4</v>
      </c>
      <c r="B16" s="43" t="str">
        <f>'Техническое задание'!C7</f>
        <v>Масло сливочное</v>
      </c>
      <c r="C16" s="44" t="str">
        <f>'Техническое задание'!D7</f>
        <v>Вид сливочного масла: Сладко-сливочное. Сорт: Высший. Наименование сливочного масла: Крестьянское. Тип сливочного масла: Несоленое. Упакованное в потребительскую тару. Соответствие ГОСТ 32261-2013.</v>
      </c>
      <c r="D16" s="81"/>
      <c r="E16" s="82"/>
      <c r="F16" s="45">
        <v>430</v>
      </c>
      <c r="G16" s="45">
        <v>440</v>
      </c>
      <c r="H16" s="45">
        <v>450</v>
      </c>
      <c r="I16" s="62"/>
      <c r="J16" s="67">
        <f t="shared" si="0"/>
        <v>440</v>
      </c>
      <c r="K16" s="47">
        <v>440</v>
      </c>
      <c r="L16" s="43" t="str">
        <f>'Техническое задание'!E7</f>
        <v>КГ</v>
      </c>
      <c r="M16" s="45">
        <f>'Техническое задание'!F7</f>
        <v>6700</v>
      </c>
      <c r="N16" s="48">
        <f t="shared" si="1"/>
        <v>2948000</v>
      </c>
      <c r="O16" s="63">
        <f t="shared" si="2"/>
        <v>10</v>
      </c>
      <c r="P16" s="49">
        <f t="shared" si="3"/>
        <v>2.2727272727272728E-2</v>
      </c>
      <c r="Q16" s="3"/>
      <c r="R16" s="24"/>
      <c r="S16" s="4"/>
      <c r="T16" s="97"/>
      <c r="U16" s="97"/>
    </row>
    <row r="17" spans="1:21" s="1" customFormat="1" ht="82.5" customHeight="1" x14ac:dyDescent="0.25">
      <c r="A17" s="42">
        <v>5</v>
      </c>
      <c r="B17" s="43" t="str">
        <f>'Техническое задание'!C8</f>
        <v>Молоко питьевое  (пастеризованное)</v>
      </c>
      <c r="C17" s="44" t="str">
        <f>'Техническое задание'!D8</f>
        <v>Вид молока: Коровье. Вид молока по способу обработки: Пастеризованное. Вид молочного сырья: Нормализованное. Массовая доля жира, max, %: ≤ 3.2.  Упакованное в потребительскую тару объемом не менее 1 л., не более 1 л. Соответствие ГОСТ 31450-2013.</v>
      </c>
      <c r="D17" s="81"/>
      <c r="E17" s="82"/>
      <c r="F17" s="45">
        <v>40</v>
      </c>
      <c r="G17" s="45">
        <v>50</v>
      </c>
      <c r="H17" s="45">
        <v>40</v>
      </c>
      <c r="I17" s="62"/>
      <c r="J17" s="67">
        <f t="shared" si="0"/>
        <v>43.333333333333336</v>
      </c>
      <c r="K17" s="47">
        <v>43</v>
      </c>
      <c r="L17" s="43" t="str">
        <f>'Техническое задание'!E8</f>
        <v>Л/ДМ3</v>
      </c>
      <c r="M17" s="45">
        <f>'Техническое задание'!F8</f>
        <v>77200</v>
      </c>
      <c r="N17" s="48">
        <f t="shared" ref="N17:N24" si="4">K17*M17</f>
        <v>3319600</v>
      </c>
      <c r="O17" s="63">
        <f t="shared" ref="O17:O24" si="5" xml:space="preserve"> STDEVA(F17:I17)</f>
        <v>5.7735026918962706</v>
      </c>
      <c r="P17" s="49">
        <f t="shared" ref="P17:P24" si="6">(O17/J17)</f>
        <v>0.13323467750529855</v>
      </c>
      <c r="Q17" s="3"/>
      <c r="R17" s="24"/>
      <c r="S17" s="4"/>
      <c r="T17" s="97"/>
      <c r="U17" s="97"/>
    </row>
    <row r="18" spans="1:21" s="1" customFormat="1" ht="69.75" customHeight="1" x14ac:dyDescent="0.25">
      <c r="A18" s="42">
        <v>6</v>
      </c>
      <c r="B18" s="43" t="str">
        <f>'Техническое задание'!C9</f>
        <v>Молоко сухое</v>
      </c>
      <c r="C18" s="44" t="str">
        <f>'Техническое задание'!D9</f>
        <v xml:space="preserve">Сухой  цельный молочный продукт. Массовая доля жира - не менее 26%. Вкус и запах свойственные пастеризованному цельному молоку без посторонних привкусов и запахов.  Упакованный в потребительскую тару. Соответствие  ГОСТ Р 52791-2007.    </v>
      </c>
      <c r="D18" s="81"/>
      <c r="E18" s="82"/>
      <c r="F18" s="45">
        <v>160</v>
      </c>
      <c r="G18" s="45">
        <v>160</v>
      </c>
      <c r="H18" s="45">
        <v>170</v>
      </c>
      <c r="I18" s="62"/>
      <c r="J18" s="67">
        <f t="shared" si="0"/>
        <v>163.33333333333334</v>
      </c>
      <c r="K18" s="47">
        <v>163</v>
      </c>
      <c r="L18" s="43" t="str">
        <f>'Техническое задание'!E9</f>
        <v>КГ</v>
      </c>
      <c r="M18" s="45">
        <f>'Техническое задание'!F9</f>
        <v>700</v>
      </c>
      <c r="N18" s="48">
        <f t="shared" si="4"/>
        <v>114100</v>
      </c>
      <c r="O18" s="63">
        <f t="shared" si="5"/>
        <v>5.7735026918962573</v>
      </c>
      <c r="P18" s="49">
        <f t="shared" si="6"/>
        <v>3.5347975664670961E-2</v>
      </c>
      <c r="Q18" s="3"/>
      <c r="R18" s="24"/>
      <c r="S18" s="4"/>
      <c r="T18" s="97"/>
      <c r="U18" s="97"/>
    </row>
    <row r="19" spans="1:21" s="1" customFormat="1" ht="99.75" customHeight="1" x14ac:dyDescent="0.25">
      <c r="A19" s="42">
        <v>7</v>
      </c>
      <c r="B19" s="43" t="str">
        <f>'Техническое задание'!C10</f>
        <v>Молоко концентрированное</v>
      </c>
      <c r="C19" s="44" t="str">
        <f>'Техническое задание'!D10</f>
        <v xml:space="preserve"> Концентрированное стерилизованное молоко. Классификация цельное. Цвет белый со светло-кремовым оттенком. Вкус чистый с характерным сладковато-солоноватым привкусом, свойственным топленому молоку без посторонних привкусов и запахов.  Массовая доля жира не менее 7,5 %. Упаковано в потребительскую тару. Соответствие ГОСТ 34254-2017. </v>
      </c>
      <c r="D19" s="81"/>
      <c r="E19" s="82"/>
      <c r="F19" s="45">
        <v>183.33</v>
      </c>
      <c r="G19" s="45">
        <v>200</v>
      </c>
      <c r="H19" s="45">
        <v>200</v>
      </c>
      <c r="I19" s="62"/>
      <c r="J19" s="67">
        <f t="shared" si="0"/>
        <v>194.44333333333336</v>
      </c>
      <c r="K19" s="47">
        <v>194</v>
      </c>
      <c r="L19" s="43" t="str">
        <f>'Техническое задание'!E10</f>
        <v>КГ</v>
      </c>
      <c r="M19" s="45">
        <f>'Техническое задание'!F10</f>
        <v>4900</v>
      </c>
      <c r="N19" s="48">
        <f t="shared" si="4"/>
        <v>950600</v>
      </c>
      <c r="O19" s="63">
        <f t="shared" si="5"/>
        <v>9.6244289873910542</v>
      </c>
      <c r="P19" s="49">
        <f t="shared" si="6"/>
        <v>4.9497346205703736E-2</v>
      </c>
      <c r="Q19" s="3"/>
      <c r="R19" s="24"/>
      <c r="S19" s="4"/>
      <c r="T19" s="97"/>
      <c r="U19" s="97"/>
    </row>
    <row r="20" spans="1:21" s="1" customFormat="1" ht="111.75" customHeight="1" x14ac:dyDescent="0.25">
      <c r="A20" s="42">
        <v>8</v>
      </c>
      <c r="B20" s="43" t="str">
        <f>'Техническое задание'!C11</f>
        <v>Молоко сгущенное</v>
      </c>
      <c r="C20" s="44" t="str">
        <f>'Техническое задание'!D11</f>
        <v xml:space="preserve">Цельное сгущенное молоко с сахаром, массовая доля жира - не менее чем 8,5%. Вкус сладкий, чистый с выраженным вкусом и запахом пастеризованного молока, без посторонних привкусов и запахов. Консистенция однородная, вязкая по всей массе без наличия кристаллов молочного сахара. Цвет белый с кремовым оттенком, равномерный по всей массе. Упакованное в потребительскую тару. Соответствие ГОСТ 31688-2012. </v>
      </c>
      <c r="D20" s="81" t="s">
        <v>11</v>
      </c>
      <c r="E20" s="82" t="s">
        <v>12</v>
      </c>
      <c r="F20" s="45">
        <v>157.88999999999999</v>
      </c>
      <c r="G20" s="45">
        <v>157.88999999999999</v>
      </c>
      <c r="H20" s="45">
        <v>165.79</v>
      </c>
      <c r="I20" s="62"/>
      <c r="J20" s="67">
        <f t="shared" si="0"/>
        <v>160.52333333333331</v>
      </c>
      <c r="K20" s="47">
        <v>160</v>
      </c>
      <c r="L20" s="43" t="str">
        <f>'Техническое задание'!E11</f>
        <v>КГ</v>
      </c>
      <c r="M20" s="45">
        <f>'Техническое задание'!F11</f>
        <v>1250</v>
      </c>
      <c r="N20" s="48">
        <f t="shared" si="4"/>
        <v>200000</v>
      </c>
      <c r="O20" s="63">
        <f t="shared" si="5"/>
        <v>4.5610671265980471</v>
      </c>
      <c r="P20" s="49">
        <f t="shared" si="6"/>
        <v>2.8413732956359704E-2</v>
      </c>
      <c r="Q20" s="3"/>
      <c r="R20" s="24"/>
      <c r="S20" s="4"/>
      <c r="T20" s="97"/>
      <c r="U20" s="97"/>
    </row>
    <row r="21" spans="1:21" s="1" customFormat="1" ht="141.75" customHeight="1" x14ac:dyDescent="0.25">
      <c r="A21" s="42">
        <v>9</v>
      </c>
      <c r="B21" s="43" t="str">
        <f>'Техническое задание'!C12</f>
        <v xml:space="preserve">Кисломолочный продукт, обогащенный бифидобактериями </v>
      </c>
      <c r="C21" s="44" t="str">
        <f>'Техническое задание'!D12</f>
        <v xml:space="preserve">Кефир, произведенный с добавлением пробиотического штамма бифидобактерий Bifidobacterium bifidum, концентрация которых должна составлять не менее 1000000  КОЕ в 1 г продукта. Вкус и запах чистые, кисломолочные, без посторонних привкусов и запахов. Цвет молочно-белый, равномерный по всей массе. Консистенция однородная, с нарушенным и (или) ненарушенным сгустком.  Массовая доля жира не менее 2,5%. Упакованный в потребительскую тару объемом не менее 500 г., не более 500 г. Соответствие ГОСТ 33491-2015. </v>
      </c>
      <c r="D21" s="81"/>
      <c r="E21" s="82"/>
      <c r="F21" s="45">
        <v>60</v>
      </c>
      <c r="G21" s="45">
        <v>70</v>
      </c>
      <c r="H21" s="45">
        <v>80</v>
      </c>
      <c r="I21" s="62"/>
      <c r="J21" s="67">
        <f t="shared" si="0"/>
        <v>70</v>
      </c>
      <c r="K21" s="47">
        <v>70</v>
      </c>
      <c r="L21" s="43" t="str">
        <f>'Техническое задание'!E12</f>
        <v>Л/ДМ3</v>
      </c>
      <c r="M21" s="45">
        <f>'Техническое задание'!F12</f>
        <v>9800</v>
      </c>
      <c r="N21" s="48">
        <f t="shared" si="4"/>
        <v>686000</v>
      </c>
      <c r="O21" s="63">
        <f t="shared" si="5"/>
        <v>10</v>
      </c>
      <c r="P21" s="49">
        <f t="shared" si="6"/>
        <v>0.14285714285714285</v>
      </c>
      <c r="Q21" s="3"/>
      <c r="R21" s="24"/>
      <c r="S21" s="4"/>
      <c r="T21" s="97"/>
      <c r="U21" s="97"/>
    </row>
    <row r="22" spans="1:21" s="1" customFormat="1" ht="151.5" customHeight="1" x14ac:dyDescent="0.25">
      <c r="A22" s="42">
        <v>10</v>
      </c>
      <c r="B22" s="43" t="str">
        <f>'Техническое задание'!C13</f>
        <v>Йогурт</v>
      </c>
      <c r="C22" s="44" t="str">
        <f>'Техническое задание'!D13</f>
        <v>Кисломолочный продукт, с повышенным содержанием сухих обезжиренных веществ молока, произведенный с использованием смеси заквасочных микроорганизмов, без добавления различных немолочных компонентов. Консистенция однородная с нарушенным и (или) ненарушенным сгустком, в меру вязкая. Массовая доля жира не менее 2,5 %. Вкус и запах чистые, кисломолочные, без посторонних привкусов и запахов. Цвет молочно-белый. Упакованный в потребительскую тару объемом не менее 500 г., не более 500 г. Соответствие ГОСТ 31981-2013.</v>
      </c>
      <c r="D22" s="81"/>
      <c r="E22" s="82"/>
      <c r="F22" s="45">
        <v>70</v>
      </c>
      <c r="G22" s="45">
        <v>80</v>
      </c>
      <c r="H22" s="45">
        <v>80</v>
      </c>
      <c r="I22" s="62"/>
      <c r="J22" s="67">
        <f t="shared" si="0"/>
        <v>76.666666666666671</v>
      </c>
      <c r="K22" s="47">
        <v>76</v>
      </c>
      <c r="L22" s="43" t="str">
        <f>'Техническое задание'!E13</f>
        <v>Л/ДМ3</v>
      </c>
      <c r="M22" s="45">
        <f>'Техническое задание'!F13</f>
        <v>9800</v>
      </c>
      <c r="N22" s="48">
        <f t="shared" si="4"/>
        <v>744800</v>
      </c>
      <c r="O22" s="63">
        <f t="shared" si="5"/>
        <v>5.7735026918962573</v>
      </c>
      <c r="P22" s="49">
        <f t="shared" si="6"/>
        <v>7.5306556850820744E-2</v>
      </c>
      <c r="Q22" s="3"/>
      <c r="R22" s="24"/>
      <c r="S22" s="4"/>
      <c r="T22" s="97"/>
      <c r="U22" s="97"/>
    </row>
    <row r="23" spans="1:21" s="1" customFormat="1" ht="64.5" customHeight="1" x14ac:dyDescent="0.25">
      <c r="A23" s="42">
        <v>11</v>
      </c>
      <c r="B23" s="43" t="str">
        <f>'Техническое задание'!C14</f>
        <v>Кефир</v>
      </c>
      <c r="C23" s="44" t="str">
        <f>'Техническое задание'!D14</f>
        <v xml:space="preserve">Вид молочного сырья: Нормализованное молоко. Массовая доля жира: 2.5. Наличие обогащающих компонентов: Нет. Упакованный в потребительскую тару объемом не менее 500 г., не более 500 г. Соответствие ГОСТ 31454-2012.  </v>
      </c>
      <c r="D23" s="81"/>
      <c r="E23" s="82"/>
      <c r="F23" s="45">
        <v>60</v>
      </c>
      <c r="G23" s="45">
        <v>70</v>
      </c>
      <c r="H23" s="45">
        <v>80</v>
      </c>
      <c r="I23" s="62"/>
      <c r="J23" s="67">
        <f t="shared" si="0"/>
        <v>70</v>
      </c>
      <c r="K23" s="47">
        <v>70</v>
      </c>
      <c r="L23" s="43" t="str">
        <f>'Техническое задание'!E14</f>
        <v>Л/ДМ3</v>
      </c>
      <c r="M23" s="45">
        <f>'Техническое задание'!F14</f>
        <v>9240</v>
      </c>
      <c r="N23" s="48">
        <f t="shared" si="4"/>
        <v>646800</v>
      </c>
      <c r="O23" s="63">
        <f t="shared" si="5"/>
        <v>10</v>
      </c>
      <c r="P23" s="49">
        <f t="shared" si="6"/>
        <v>0.14285714285714285</v>
      </c>
      <c r="Q23" s="3"/>
      <c r="R23" s="24"/>
      <c r="S23" s="4"/>
      <c r="T23" s="97"/>
      <c r="U23" s="97"/>
    </row>
    <row r="24" spans="1:21" s="1" customFormat="1" ht="136.5" customHeight="1" x14ac:dyDescent="0.25">
      <c r="A24" s="42">
        <v>12</v>
      </c>
      <c r="B24" s="43" t="str">
        <f>'Техническое задание'!C15</f>
        <v>Ряженка</v>
      </c>
      <c r="C24" s="44" t="str">
        <f>'Техническое задание'!D15</f>
        <v> Кисломолочный продукт, произведенный путем сквашивания топленого молока с добавлением молочных продуктов и (или) без их добавления с использованием заквасочных микроорганизмов. Консистенция однородная, с нарушенным и (или) ненарушенным сгустком без газообразования. Вкус и запах чистые, кисломолочные, с выраженным привкусом пастеризации. Массовая доля жира  не менее 4,0 %. Упакованный в потребительскую тару объемом не менее 500 г., не более 500 г. Соответствие ГОСТ 31455-2012.</v>
      </c>
      <c r="D24" s="81"/>
      <c r="E24" s="82"/>
      <c r="F24" s="45">
        <v>60</v>
      </c>
      <c r="G24" s="45">
        <v>70</v>
      </c>
      <c r="H24" s="45">
        <v>80</v>
      </c>
      <c r="I24" s="62"/>
      <c r="J24" s="46">
        <f>AVERAGE(F24:I24)</f>
        <v>70</v>
      </c>
      <c r="K24" s="47">
        <v>70</v>
      </c>
      <c r="L24" s="43" t="str">
        <f>'Техническое задание'!E15</f>
        <v>Л/ДМ3</v>
      </c>
      <c r="M24" s="45">
        <f>'Техническое задание'!F15</f>
        <v>9240</v>
      </c>
      <c r="N24" s="48">
        <f t="shared" si="4"/>
        <v>646800</v>
      </c>
      <c r="O24" s="63">
        <f t="shared" si="5"/>
        <v>10</v>
      </c>
      <c r="P24" s="49">
        <f t="shared" si="6"/>
        <v>0.14285714285714285</v>
      </c>
      <c r="Q24" s="3" t="s">
        <v>38</v>
      </c>
      <c r="R24" s="24" t="s">
        <v>39</v>
      </c>
      <c r="S24" s="4" t="s">
        <v>37</v>
      </c>
      <c r="T24" s="97"/>
      <c r="U24" s="97"/>
    </row>
    <row r="25" spans="1:21" ht="23.25" customHeight="1" x14ac:dyDescent="0.25">
      <c r="A25" s="14"/>
      <c r="B25" s="77" t="s">
        <v>54</v>
      </c>
      <c r="C25" s="78"/>
      <c r="D25" s="78"/>
      <c r="E25" s="79"/>
      <c r="F25" s="98">
        <f>SUM(N13:N24)</f>
        <v>13798100</v>
      </c>
      <c r="G25" s="99"/>
      <c r="H25" s="99"/>
      <c r="I25" s="99"/>
      <c r="J25" s="99"/>
      <c r="K25" s="99"/>
      <c r="L25" s="99"/>
      <c r="M25" s="99"/>
      <c r="N25" s="99"/>
      <c r="O25" s="99"/>
      <c r="P25" s="99"/>
      <c r="Q25" s="88"/>
      <c r="R25" s="89"/>
      <c r="S25" s="90"/>
      <c r="T25" s="97"/>
      <c r="U25" s="97"/>
    </row>
    <row r="26" spans="1:21" ht="23.25" customHeight="1" x14ac:dyDescent="0.25">
      <c r="A26" s="15"/>
      <c r="B26" s="77" t="s">
        <v>53</v>
      </c>
      <c r="C26" s="78"/>
      <c r="D26" s="78"/>
      <c r="E26" s="79"/>
      <c r="F26" s="103" t="s">
        <v>59</v>
      </c>
      <c r="G26" s="104"/>
      <c r="H26" s="104"/>
      <c r="I26" s="104"/>
      <c r="J26" s="104"/>
      <c r="K26" s="104"/>
      <c r="L26" s="104"/>
      <c r="M26" s="104"/>
      <c r="N26" s="104"/>
      <c r="O26" s="104"/>
      <c r="P26" s="104"/>
      <c r="Q26" s="91"/>
      <c r="R26" s="92"/>
      <c r="S26" s="93"/>
      <c r="T26" s="97"/>
      <c r="U26" s="97"/>
    </row>
    <row r="27" spans="1:21" ht="39" customHeight="1" x14ac:dyDescent="0.25">
      <c r="A27" s="64"/>
      <c r="B27" s="64" t="s">
        <v>51</v>
      </c>
      <c r="C27" s="64"/>
      <c r="D27" s="65" t="s">
        <v>55</v>
      </c>
      <c r="E27" s="65"/>
      <c r="Q27" s="91"/>
      <c r="R27" s="92"/>
      <c r="S27" s="93"/>
      <c r="T27" s="97"/>
      <c r="U27" s="97"/>
    </row>
    <row r="28" spans="1:21" ht="19.5" customHeight="1" x14ac:dyDescent="0.25">
      <c r="B28" s="57" t="s">
        <v>60</v>
      </c>
      <c r="C28" s="58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92"/>
      <c r="R28" s="92"/>
      <c r="S28" s="93"/>
      <c r="T28" s="97"/>
      <c r="U28" s="97"/>
    </row>
    <row r="29" spans="1:21" ht="21.75" customHeight="1" x14ac:dyDescent="0.25">
      <c r="B29" s="84" t="s">
        <v>45</v>
      </c>
      <c r="C29" s="84"/>
      <c r="E29" s="85"/>
      <c r="F29" s="85"/>
      <c r="G29" s="85"/>
      <c r="H29" s="85"/>
      <c r="I29" s="85"/>
      <c r="J29" s="85"/>
      <c r="K29" s="85"/>
      <c r="L29" s="85"/>
      <c r="M29" s="85"/>
      <c r="N29" s="85"/>
      <c r="O29" s="85"/>
      <c r="P29" s="85"/>
      <c r="Q29" s="92"/>
      <c r="R29" s="92"/>
      <c r="S29" s="93"/>
      <c r="T29" s="97"/>
      <c r="U29" s="97"/>
    </row>
    <row r="30" spans="1:21" ht="33" customHeight="1" x14ac:dyDescent="0.25">
      <c r="B30" s="59" t="s">
        <v>46</v>
      </c>
      <c r="C30" s="58"/>
      <c r="E30" s="85" t="s">
        <v>52</v>
      </c>
      <c r="F30" s="85"/>
      <c r="G30" s="85"/>
      <c r="H30" s="85"/>
      <c r="I30" s="85"/>
      <c r="J30" s="85"/>
      <c r="K30" s="85"/>
      <c r="L30" s="85"/>
      <c r="M30" s="85"/>
      <c r="N30" s="85"/>
      <c r="O30" s="85"/>
      <c r="P30" s="85"/>
      <c r="Q30" s="91"/>
      <c r="R30" s="92"/>
      <c r="S30" s="93"/>
      <c r="T30" s="97"/>
      <c r="U30" s="97"/>
    </row>
    <row r="31" spans="1:21" x14ac:dyDescent="0.25">
      <c r="B31" s="83" t="s">
        <v>47</v>
      </c>
      <c r="C31" s="83"/>
      <c r="K31" s="33"/>
      <c r="L31" s="17"/>
      <c r="M31" s="18"/>
      <c r="N31" s="19"/>
      <c r="O31" s="21"/>
      <c r="Q31" s="91"/>
      <c r="R31" s="92"/>
      <c r="S31" s="93"/>
      <c r="T31" s="97"/>
      <c r="U31" s="97"/>
    </row>
    <row r="32" spans="1:21" ht="23.25" customHeight="1" x14ac:dyDescent="0.25">
      <c r="B32" s="16"/>
      <c r="C32" s="1"/>
      <c r="K32" s="33"/>
      <c r="L32" s="17"/>
      <c r="M32" s="18"/>
      <c r="N32" s="19"/>
      <c r="O32" s="21"/>
      <c r="Q32" s="91"/>
      <c r="R32" s="92"/>
      <c r="S32" s="93"/>
      <c r="T32" s="97"/>
      <c r="U32" s="97"/>
    </row>
    <row r="33" spans="2:21" ht="23.25" customHeight="1" x14ac:dyDescent="0.25">
      <c r="B33" s="16" t="s">
        <v>61</v>
      </c>
      <c r="C33" s="1"/>
      <c r="K33" s="33"/>
      <c r="L33" s="17"/>
      <c r="M33" s="18"/>
      <c r="N33" s="19"/>
      <c r="O33" s="21"/>
      <c r="Q33" s="91"/>
      <c r="R33" s="92"/>
      <c r="S33" s="93"/>
      <c r="T33" s="97"/>
      <c r="U33" s="97"/>
    </row>
    <row r="34" spans="2:21" ht="23.25" customHeight="1" x14ac:dyDescent="0.25">
      <c r="B34" s="57" t="s">
        <v>48</v>
      </c>
      <c r="C34" s="1"/>
      <c r="G34" s="2" t="s">
        <v>62</v>
      </c>
      <c r="K34" s="33"/>
      <c r="L34" s="17"/>
      <c r="M34" s="18"/>
      <c r="N34" s="19"/>
      <c r="O34" s="29"/>
      <c r="Q34" s="91"/>
      <c r="R34" s="92"/>
      <c r="S34" s="93"/>
      <c r="T34" s="97"/>
      <c r="U34" s="97"/>
    </row>
    <row r="35" spans="2:21" x14ac:dyDescent="0.25">
      <c r="B35" s="60" t="s">
        <v>49</v>
      </c>
      <c r="C35" s="61"/>
      <c r="K35" s="33"/>
      <c r="L35" s="17"/>
      <c r="M35" s="18"/>
      <c r="N35" s="19"/>
      <c r="O35" s="21"/>
      <c r="Q35" s="94"/>
      <c r="R35" s="95"/>
      <c r="S35" s="96"/>
      <c r="T35" s="97"/>
      <c r="U35" s="97"/>
    </row>
    <row r="36" spans="2:21" x14ac:dyDescent="0.25">
      <c r="K36" s="33"/>
      <c r="L36" s="17"/>
      <c r="M36" s="18"/>
      <c r="N36" s="19"/>
      <c r="O36" s="21"/>
    </row>
    <row r="37" spans="2:21" x14ac:dyDescent="0.25">
      <c r="L37" s="23"/>
    </row>
  </sheetData>
  <autoFilter ref="A11:S31"/>
  <mergeCells count="39">
    <mergeCell ref="B1:P1"/>
    <mergeCell ref="T10:U11"/>
    <mergeCell ref="K10:K11"/>
    <mergeCell ref="M10:M11"/>
    <mergeCell ref="F26:P26"/>
    <mergeCell ref="A2:P2"/>
    <mergeCell ref="S10:S11"/>
    <mergeCell ref="R10:R11"/>
    <mergeCell ref="Q10:Q11"/>
    <mergeCell ref="B5:C5"/>
    <mergeCell ref="B6:C6"/>
    <mergeCell ref="F10:I10"/>
    <mergeCell ref="L10:L11"/>
    <mergeCell ref="J10:J11"/>
    <mergeCell ref="N10:N11"/>
    <mergeCell ref="O10:O11"/>
    <mergeCell ref="T12:U12"/>
    <mergeCell ref="Q25:S35"/>
    <mergeCell ref="T13:T35"/>
    <mergeCell ref="U13:U35"/>
    <mergeCell ref="F25:P25"/>
    <mergeCell ref="B31:C31"/>
    <mergeCell ref="B10:B11"/>
    <mergeCell ref="C10:C11"/>
    <mergeCell ref="D10:D11"/>
    <mergeCell ref="E10:E11"/>
    <mergeCell ref="B29:C29"/>
    <mergeCell ref="E28:P29"/>
    <mergeCell ref="E30:P30"/>
    <mergeCell ref="P10:P11"/>
    <mergeCell ref="A10:A11"/>
    <mergeCell ref="B25:E25"/>
    <mergeCell ref="B26:E26"/>
    <mergeCell ref="B7:C7"/>
    <mergeCell ref="B8:C8"/>
    <mergeCell ref="D13:D19"/>
    <mergeCell ref="E13:E19"/>
    <mergeCell ref="D20:D24"/>
    <mergeCell ref="E20:E24"/>
  </mergeCells>
  <hyperlinks>
    <hyperlink ref="R13" r:id="rId1"/>
    <hyperlink ref="R24" r:id="rId2"/>
  </hyperlinks>
  <pageMargins left="0.23622047244094491" right="0.23622047244094491" top="0.35433070866141736" bottom="0.35433070866141736" header="0.31496062992125984" footer="0.31496062992125984"/>
  <pageSetup paperSize="9" scale="64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1"/>
  <sheetViews>
    <sheetView view="pageBreakPreview" topLeftCell="A10" zoomScale="75" zoomScaleNormal="75" zoomScaleSheetLayoutView="75" workbookViewId="0">
      <selection activeCell="D15" sqref="D15"/>
    </sheetView>
  </sheetViews>
  <sheetFormatPr defaultColWidth="8.85546875" defaultRowHeight="15" x14ac:dyDescent="0.25"/>
  <cols>
    <col min="1" max="1" width="5.7109375" style="9" customWidth="1"/>
    <col min="2" max="2" width="15.42578125" style="12" customWidth="1"/>
    <col min="3" max="3" width="26.140625" style="13" customWidth="1"/>
    <col min="4" max="4" width="73.42578125" style="9" customWidth="1"/>
    <col min="5" max="5" width="10.7109375" style="9" customWidth="1"/>
    <col min="6" max="6" width="14.140625" style="9" customWidth="1"/>
    <col min="7" max="7" width="14.28515625" style="9" hidden="1" customWidth="1"/>
    <col min="8" max="8" width="0" style="9" hidden="1" customWidth="1"/>
    <col min="9" max="9" width="11.28515625" style="9" hidden="1" customWidth="1"/>
    <col min="10" max="16384" width="8.85546875" style="9"/>
  </cols>
  <sheetData>
    <row r="1" spans="1:9" ht="30.75" customHeight="1" x14ac:dyDescent="0.25">
      <c r="A1" s="114" t="s">
        <v>13</v>
      </c>
      <c r="B1" s="114"/>
      <c r="C1" s="114"/>
      <c r="D1" s="114"/>
      <c r="E1" s="114"/>
      <c r="F1" s="114"/>
    </row>
    <row r="2" spans="1:9" s="8" customFormat="1" ht="42.75" customHeight="1" x14ac:dyDescent="0.25">
      <c r="A2" s="7" t="s">
        <v>14</v>
      </c>
      <c r="B2" s="26" t="s">
        <v>15</v>
      </c>
      <c r="C2" s="7" t="s">
        <v>16</v>
      </c>
      <c r="D2" s="7" t="s">
        <v>17</v>
      </c>
      <c r="E2" s="7" t="s">
        <v>18</v>
      </c>
      <c r="F2" s="7" t="s">
        <v>19</v>
      </c>
      <c r="G2" s="106" t="s">
        <v>29</v>
      </c>
      <c r="H2" s="106"/>
      <c r="I2" s="106"/>
    </row>
    <row r="3" spans="1:9" x14ac:dyDescent="0.25">
      <c r="A3" s="7">
        <v>1</v>
      </c>
      <c r="B3" s="26">
        <v>3</v>
      </c>
      <c r="C3" s="7">
        <v>5</v>
      </c>
      <c r="D3" s="10">
        <v>6</v>
      </c>
      <c r="E3" s="7">
        <v>7</v>
      </c>
      <c r="F3" s="7">
        <v>8</v>
      </c>
      <c r="G3" s="25" t="s">
        <v>30</v>
      </c>
      <c r="H3" s="26" t="s">
        <v>31</v>
      </c>
      <c r="I3" s="26" t="s">
        <v>32</v>
      </c>
    </row>
    <row r="4" spans="1:9" ht="52.5" customHeight="1" x14ac:dyDescent="0.25">
      <c r="A4" s="28">
        <v>1</v>
      </c>
      <c r="B4" s="68" t="s">
        <v>68</v>
      </c>
      <c r="C4" s="68" t="s">
        <v>65</v>
      </c>
      <c r="D4" s="70" t="s">
        <v>99</v>
      </c>
      <c r="E4" s="28" t="s">
        <v>63</v>
      </c>
      <c r="F4" s="45">
        <v>11300</v>
      </c>
      <c r="G4" s="26" t="s">
        <v>28</v>
      </c>
      <c r="H4" s="26" t="s">
        <v>28</v>
      </c>
      <c r="I4" s="26" t="s">
        <v>33</v>
      </c>
    </row>
    <row r="5" spans="1:9" ht="50.25" customHeight="1" x14ac:dyDescent="0.25">
      <c r="A5" s="66">
        <v>2</v>
      </c>
      <c r="B5" s="68" t="s">
        <v>69</v>
      </c>
      <c r="C5" s="68" t="s">
        <v>66</v>
      </c>
      <c r="D5" s="36" t="s">
        <v>93</v>
      </c>
      <c r="E5" s="66" t="s">
        <v>63</v>
      </c>
      <c r="F5" s="45">
        <v>3450</v>
      </c>
      <c r="G5" s="41"/>
      <c r="H5" s="41"/>
      <c r="I5" s="41"/>
    </row>
    <row r="6" spans="1:9" ht="47.25" customHeight="1" x14ac:dyDescent="0.25">
      <c r="A6" s="66">
        <v>3</v>
      </c>
      <c r="B6" s="68" t="s">
        <v>70</v>
      </c>
      <c r="C6" s="68" t="s">
        <v>67</v>
      </c>
      <c r="D6" s="36" t="s">
        <v>71</v>
      </c>
      <c r="E6" s="66" t="s">
        <v>63</v>
      </c>
      <c r="F6" s="45">
        <v>1850</v>
      </c>
      <c r="G6" s="41"/>
      <c r="H6" s="41"/>
      <c r="I6" s="41"/>
    </row>
    <row r="7" spans="1:9" ht="54.75" customHeight="1" x14ac:dyDescent="0.25">
      <c r="A7" s="66">
        <v>4</v>
      </c>
      <c r="B7" s="68" t="s">
        <v>101</v>
      </c>
      <c r="C7" s="69" t="s">
        <v>74</v>
      </c>
      <c r="D7" s="36" t="s">
        <v>94</v>
      </c>
      <c r="E7" s="66" t="s">
        <v>63</v>
      </c>
      <c r="F7" s="45">
        <v>6700</v>
      </c>
      <c r="G7" s="41"/>
      <c r="H7" s="41"/>
      <c r="I7" s="41"/>
    </row>
    <row r="8" spans="1:9" ht="68.25" customHeight="1" x14ac:dyDescent="0.25">
      <c r="A8" s="66">
        <v>5</v>
      </c>
      <c r="B8" s="68" t="s">
        <v>98</v>
      </c>
      <c r="C8" s="69" t="s">
        <v>75</v>
      </c>
      <c r="D8" s="71" t="s">
        <v>100</v>
      </c>
      <c r="E8" s="66" t="s">
        <v>76</v>
      </c>
      <c r="F8" s="45">
        <v>77200</v>
      </c>
      <c r="G8" s="41"/>
      <c r="H8" s="41"/>
      <c r="I8" s="41"/>
    </row>
    <row r="9" spans="1:9" ht="75" customHeight="1" x14ac:dyDescent="0.25">
      <c r="A9" s="66">
        <v>6</v>
      </c>
      <c r="B9" s="68" t="s">
        <v>79</v>
      </c>
      <c r="C9" s="66" t="s">
        <v>77</v>
      </c>
      <c r="D9" s="71" t="s">
        <v>78</v>
      </c>
      <c r="E9" s="66" t="s">
        <v>63</v>
      </c>
      <c r="F9" s="45">
        <v>700</v>
      </c>
      <c r="G9" s="41"/>
      <c r="H9" s="41"/>
      <c r="I9" s="41"/>
    </row>
    <row r="10" spans="1:9" ht="75" customHeight="1" x14ac:dyDescent="0.25">
      <c r="A10" s="66">
        <v>7</v>
      </c>
      <c r="B10" s="74" t="s">
        <v>102</v>
      </c>
      <c r="C10" s="68" t="s">
        <v>80</v>
      </c>
      <c r="D10" s="36" t="s">
        <v>103</v>
      </c>
      <c r="E10" s="66" t="s">
        <v>63</v>
      </c>
      <c r="F10" s="45">
        <v>4900</v>
      </c>
      <c r="G10" s="41"/>
      <c r="H10" s="41"/>
      <c r="I10" s="41"/>
    </row>
    <row r="11" spans="1:9" ht="108.75" customHeight="1" x14ac:dyDescent="0.25">
      <c r="A11" s="66">
        <v>8</v>
      </c>
      <c r="B11" s="68" t="s">
        <v>83</v>
      </c>
      <c r="C11" s="66" t="s">
        <v>81</v>
      </c>
      <c r="D11" s="71" t="s">
        <v>82</v>
      </c>
      <c r="E11" s="66" t="s">
        <v>63</v>
      </c>
      <c r="F11" s="45">
        <v>1250</v>
      </c>
      <c r="G11" s="41"/>
      <c r="H11" s="41"/>
      <c r="I11" s="41"/>
    </row>
    <row r="12" spans="1:9" ht="120" customHeight="1" x14ac:dyDescent="0.25">
      <c r="A12" s="66">
        <v>9</v>
      </c>
      <c r="B12" s="69" t="s">
        <v>84</v>
      </c>
      <c r="C12" s="66" t="s">
        <v>85</v>
      </c>
      <c r="D12" s="72" t="s">
        <v>92</v>
      </c>
      <c r="E12" s="66" t="s">
        <v>76</v>
      </c>
      <c r="F12" s="45">
        <v>9800</v>
      </c>
      <c r="G12" s="41"/>
      <c r="H12" s="41"/>
      <c r="I12" s="41"/>
    </row>
    <row r="13" spans="1:9" ht="128.25" customHeight="1" x14ac:dyDescent="0.25">
      <c r="A13" s="66">
        <v>10</v>
      </c>
      <c r="B13" s="69" t="s">
        <v>86</v>
      </c>
      <c r="C13" s="73" t="s">
        <v>87</v>
      </c>
      <c r="D13" s="36" t="s">
        <v>95</v>
      </c>
      <c r="E13" s="66" t="s">
        <v>76</v>
      </c>
      <c r="F13" s="45">
        <v>9800</v>
      </c>
      <c r="G13" s="41"/>
      <c r="H13" s="41"/>
      <c r="I13" s="41"/>
    </row>
    <row r="14" spans="1:9" ht="75" customHeight="1" x14ac:dyDescent="0.25">
      <c r="A14" s="66">
        <v>11</v>
      </c>
      <c r="B14" s="68" t="s">
        <v>88</v>
      </c>
      <c r="C14" s="69" t="s">
        <v>89</v>
      </c>
      <c r="D14" s="71" t="s">
        <v>96</v>
      </c>
      <c r="E14" s="66" t="s">
        <v>76</v>
      </c>
      <c r="F14" s="45">
        <v>9240</v>
      </c>
      <c r="G14" s="41"/>
      <c r="H14" s="41"/>
      <c r="I14" s="41"/>
    </row>
    <row r="15" spans="1:9" ht="125.25" customHeight="1" x14ac:dyDescent="0.25">
      <c r="A15" s="30">
        <v>12</v>
      </c>
      <c r="B15" s="69" t="s">
        <v>90</v>
      </c>
      <c r="C15" s="73" t="s">
        <v>91</v>
      </c>
      <c r="D15" s="36" t="s">
        <v>97</v>
      </c>
      <c r="E15" s="66" t="s">
        <v>76</v>
      </c>
      <c r="F15" s="45">
        <v>9240</v>
      </c>
      <c r="G15" s="41"/>
      <c r="H15" s="41"/>
      <c r="I15" s="41"/>
    </row>
    <row r="16" spans="1:9" ht="111.75" customHeight="1" x14ac:dyDescent="0.25">
      <c r="A16" s="115" t="s">
        <v>72</v>
      </c>
      <c r="B16" s="116"/>
      <c r="C16" s="116"/>
      <c r="D16" s="116"/>
      <c r="E16" s="116"/>
      <c r="F16" s="116"/>
      <c r="I16" s="11"/>
    </row>
    <row r="17" spans="1:9" ht="117.75" customHeight="1" x14ac:dyDescent="0.25">
      <c r="A17" s="117"/>
      <c r="B17" s="117"/>
      <c r="C17" s="117"/>
      <c r="D17" s="117"/>
      <c r="E17" s="117"/>
      <c r="F17" s="117"/>
      <c r="G17" s="117"/>
      <c r="H17" s="117"/>
      <c r="I17" s="117"/>
    </row>
    <row r="18" spans="1:9" x14ac:dyDescent="0.25">
      <c r="A18" s="9" t="s">
        <v>64</v>
      </c>
    </row>
    <row r="21" spans="1:9" x14ac:dyDescent="0.25">
      <c r="D21" s="27"/>
    </row>
  </sheetData>
  <autoFilter ref="A3:I16"/>
  <mergeCells count="4">
    <mergeCell ref="A1:F1"/>
    <mergeCell ref="G2:I2"/>
    <mergeCell ref="A16:F16"/>
    <mergeCell ref="A17:I17"/>
  </mergeCells>
  <pageMargins left="0.23622047244094491" right="0.23622047244094491" top="0.35433070866141736" bottom="0.74803149606299213" header="0.31496062992125984" footer="0.31496062992125984"/>
  <pageSetup paperSize="9" scale="4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Обоснование НМЦД</vt:lpstr>
      <vt:lpstr>Техническое задание</vt:lpstr>
      <vt:lpstr>'Техническое задание'!focus</vt:lpstr>
      <vt:lpstr>'Техническое задание'!Заголовки_для_печати</vt:lpstr>
      <vt:lpstr>'Обоснование НМЦД'!Область_печати</vt:lpstr>
      <vt:lpstr>'Техническое задание'!Область_печати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2019-11-26T06:14:02Z</dcterms:modified>
</cp:coreProperties>
</file>