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65" windowWidth="15120" windowHeight="7950"/>
  </bookViews>
  <sheets>
    <sheet name="1 неделя" sheetId="5" r:id="rId1"/>
    <sheet name="2 неделя" sheetId="6" r:id="rId2"/>
  </sheets>
  <calcPr calcId="145621"/>
</workbook>
</file>

<file path=xl/calcChain.xml><?xml version="1.0" encoding="utf-8"?>
<calcChain xmlns="http://schemas.openxmlformats.org/spreadsheetml/2006/main">
  <c r="F197" i="6" l="1"/>
  <c r="E197" i="6"/>
  <c r="D197" i="6"/>
  <c r="C197" i="6"/>
  <c r="G191" i="6"/>
  <c r="F191" i="6"/>
  <c r="E191" i="6"/>
  <c r="D191" i="6"/>
  <c r="C191" i="6"/>
  <c r="B191" i="6"/>
  <c r="G183" i="6"/>
  <c r="F183" i="6"/>
  <c r="E183" i="6"/>
  <c r="D183" i="6"/>
  <c r="C183" i="6"/>
  <c r="B183" i="6"/>
  <c r="G179" i="6"/>
  <c r="B179" i="6"/>
  <c r="F177" i="6"/>
  <c r="F179" i="6" s="1"/>
  <c r="E177" i="6"/>
  <c r="E179" i="6" s="1"/>
  <c r="D177" i="6"/>
  <c r="D179" i="6" s="1"/>
  <c r="C177" i="6"/>
  <c r="C179" i="6" s="1"/>
  <c r="G170" i="6"/>
  <c r="F170" i="6"/>
  <c r="E170" i="6"/>
  <c r="D170" i="6"/>
  <c r="C170" i="6"/>
  <c r="B170" i="6"/>
  <c r="G167" i="6"/>
  <c r="F167" i="6"/>
  <c r="E167" i="6"/>
  <c r="D167" i="6"/>
  <c r="C167" i="6"/>
  <c r="B167" i="6"/>
  <c r="G153" i="6"/>
  <c r="B153" i="6"/>
  <c r="F151" i="6"/>
  <c r="F153" i="6" s="1"/>
  <c r="E151" i="6"/>
  <c r="E153" i="6" s="1"/>
  <c r="D151" i="6"/>
  <c r="D153" i="6" s="1"/>
  <c r="C151" i="6"/>
  <c r="C153" i="6" s="1"/>
  <c r="G145" i="6"/>
  <c r="F145" i="6"/>
  <c r="E145" i="6"/>
  <c r="D145" i="6"/>
  <c r="C145" i="6"/>
  <c r="B145" i="6"/>
  <c r="G142" i="6"/>
  <c r="F142" i="6"/>
  <c r="E142" i="6"/>
  <c r="D142" i="6"/>
  <c r="C142" i="6"/>
  <c r="B142" i="6"/>
  <c r="G133" i="6"/>
  <c r="F133" i="6"/>
  <c r="E133" i="6"/>
  <c r="D133" i="6"/>
  <c r="C133" i="6"/>
  <c r="B133" i="6"/>
  <c r="G130" i="6"/>
  <c r="F130" i="6"/>
  <c r="E130" i="6"/>
  <c r="D130" i="6"/>
  <c r="C130" i="6"/>
  <c r="B130" i="6"/>
  <c r="G113" i="6"/>
  <c r="F113" i="6"/>
  <c r="E113" i="6"/>
  <c r="D113" i="6"/>
  <c r="C113" i="6"/>
  <c r="B113" i="6"/>
  <c r="G106" i="6"/>
  <c r="F106" i="6"/>
  <c r="E106" i="6"/>
  <c r="D106" i="6"/>
  <c r="C106" i="6"/>
  <c r="B106" i="6"/>
  <c r="G102" i="6"/>
  <c r="F102" i="6"/>
  <c r="E102" i="6"/>
  <c r="D102" i="6"/>
  <c r="C102" i="6"/>
  <c r="B102" i="6"/>
  <c r="G93" i="6"/>
  <c r="F93" i="6"/>
  <c r="E93" i="6"/>
  <c r="D93" i="6"/>
  <c r="C93" i="6"/>
  <c r="B93" i="6"/>
  <c r="G90" i="6"/>
  <c r="F90" i="6"/>
  <c r="E90" i="6"/>
  <c r="D90" i="6"/>
  <c r="C90" i="6"/>
  <c r="B90" i="6"/>
  <c r="G76" i="6"/>
  <c r="F76" i="6"/>
  <c r="E76" i="6"/>
  <c r="D76" i="6"/>
  <c r="C76" i="6"/>
  <c r="B76" i="6"/>
  <c r="G68" i="6"/>
  <c r="F68" i="6"/>
  <c r="E68" i="6"/>
  <c r="D68" i="6"/>
  <c r="C68" i="6"/>
  <c r="B68" i="6"/>
  <c r="G64" i="6"/>
  <c r="F64" i="6"/>
  <c r="E64" i="6"/>
  <c r="D64" i="6"/>
  <c r="C64" i="6"/>
  <c r="B64" i="6"/>
  <c r="G55" i="6"/>
  <c r="F55" i="6"/>
  <c r="E55" i="6"/>
  <c r="D55" i="6"/>
  <c r="C55" i="6"/>
  <c r="B55" i="6"/>
  <c r="G52" i="6"/>
  <c r="F52" i="6"/>
  <c r="E52" i="6"/>
  <c r="D52" i="6"/>
  <c r="C52" i="6"/>
  <c r="B52" i="6"/>
  <c r="G35" i="6"/>
  <c r="F35" i="6"/>
  <c r="E35" i="6"/>
  <c r="D35" i="6"/>
  <c r="C35" i="6"/>
  <c r="B35" i="6"/>
  <c r="G29" i="6"/>
  <c r="F29" i="6"/>
  <c r="E29" i="6"/>
  <c r="D29" i="6"/>
  <c r="C29" i="6"/>
  <c r="B29" i="6"/>
  <c r="G25" i="6"/>
  <c r="F25" i="6"/>
  <c r="E25" i="6"/>
  <c r="D25" i="6"/>
  <c r="C25" i="6"/>
  <c r="B25" i="6"/>
  <c r="G16" i="6"/>
  <c r="F16" i="6"/>
  <c r="E16" i="6"/>
  <c r="D16" i="6"/>
  <c r="C16" i="6"/>
  <c r="B16" i="6"/>
  <c r="B13" i="6"/>
  <c r="G13" i="6"/>
  <c r="F13" i="6"/>
  <c r="E13" i="6"/>
  <c r="D13" i="6"/>
  <c r="C13" i="6"/>
  <c r="E192" i="6" l="1"/>
  <c r="D77" i="6"/>
  <c r="B77" i="6"/>
  <c r="F77" i="6"/>
  <c r="I77" i="6" s="1"/>
  <c r="B114" i="6"/>
  <c r="F114" i="6"/>
  <c r="I102" i="6" s="1"/>
  <c r="D114" i="6"/>
  <c r="B154" i="6"/>
  <c r="F154" i="6"/>
  <c r="I142" i="6" s="1"/>
  <c r="E77" i="6"/>
  <c r="C77" i="6"/>
  <c r="G77" i="6"/>
  <c r="C114" i="6"/>
  <c r="G114" i="6"/>
  <c r="E114" i="6"/>
  <c r="G154" i="6"/>
  <c r="I170" i="6"/>
  <c r="C36" i="6"/>
  <c r="G36" i="6"/>
  <c r="D192" i="6"/>
  <c r="D36" i="6"/>
  <c r="D154" i="6"/>
  <c r="B36" i="6"/>
  <c r="B192" i="6"/>
  <c r="F192" i="6"/>
  <c r="I192" i="6" s="1"/>
  <c r="E154" i="6"/>
  <c r="E36" i="6"/>
  <c r="C192" i="6"/>
  <c r="G192" i="6"/>
  <c r="I183" i="6"/>
  <c r="C154" i="6"/>
  <c r="F36" i="6"/>
  <c r="I13" i="6" s="1"/>
  <c r="I154" i="6"/>
  <c r="I55" i="6"/>
  <c r="I52" i="6" l="1"/>
  <c r="I64" i="6"/>
  <c r="I167" i="6"/>
  <c r="I90" i="6"/>
  <c r="I153" i="6"/>
  <c r="I76" i="6"/>
  <c r="I68" i="6"/>
  <c r="I93" i="6"/>
  <c r="I130" i="6"/>
  <c r="I145" i="6"/>
  <c r="I114" i="6"/>
  <c r="I133" i="6"/>
  <c r="I106" i="6"/>
  <c r="I113" i="6"/>
  <c r="I29" i="6"/>
  <c r="I179" i="6"/>
  <c r="I191" i="6"/>
  <c r="I35" i="6"/>
  <c r="I16" i="6"/>
  <c r="I36" i="6"/>
  <c r="I25" i="6"/>
  <c r="B16" i="5" l="1"/>
  <c r="C16" i="5"/>
  <c r="D16" i="5"/>
  <c r="E16" i="5"/>
  <c r="F16" i="5"/>
  <c r="G16" i="5"/>
  <c r="B19" i="5"/>
  <c r="C19" i="5"/>
  <c r="D19" i="5"/>
  <c r="E19" i="5"/>
  <c r="F19" i="5"/>
  <c r="G19" i="5"/>
  <c r="B29" i="5"/>
  <c r="C29" i="5"/>
  <c r="D29" i="5"/>
  <c r="E29" i="5"/>
  <c r="F29" i="5"/>
  <c r="G29" i="5"/>
  <c r="B34" i="5"/>
  <c r="C34" i="5"/>
  <c r="D34" i="5"/>
  <c r="E34" i="5"/>
  <c r="F34" i="5"/>
  <c r="B43" i="5"/>
  <c r="C43" i="5"/>
  <c r="D43" i="5"/>
  <c r="E43" i="5"/>
  <c r="F43" i="5"/>
  <c r="G43" i="5"/>
  <c r="B59" i="5"/>
  <c r="C59" i="5"/>
  <c r="D59" i="5"/>
  <c r="E59" i="5"/>
  <c r="F59" i="5"/>
  <c r="G59" i="5"/>
  <c r="B62" i="5"/>
  <c r="C62" i="5"/>
  <c r="D62" i="5"/>
  <c r="E62" i="5"/>
  <c r="F62" i="5"/>
  <c r="G62" i="5"/>
  <c r="B72" i="5"/>
  <c r="C72" i="5"/>
  <c r="D72" i="5"/>
  <c r="E72" i="5"/>
  <c r="F72" i="5"/>
  <c r="G72" i="5"/>
  <c r="B77" i="5"/>
  <c r="C77" i="5"/>
  <c r="D77" i="5"/>
  <c r="E77" i="5"/>
  <c r="F77" i="5"/>
  <c r="G77" i="5"/>
  <c r="C79" i="5"/>
  <c r="C85" i="5" s="1"/>
  <c r="F79" i="5"/>
  <c r="B85" i="5"/>
  <c r="D85" i="5"/>
  <c r="E85" i="5"/>
  <c r="F85" i="5"/>
  <c r="G85" i="5"/>
  <c r="B99" i="5"/>
  <c r="C99" i="5"/>
  <c r="D99" i="5"/>
  <c r="E99" i="5"/>
  <c r="F99" i="5"/>
  <c r="G99" i="5"/>
  <c r="B102" i="5"/>
  <c r="C102" i="5"/>
  <c r="D102" i="5"/>
  <c r="E102" i="5"/>
  <c r="F102" i="5"/>
  <c r="G102" i="5"/>
  <c r="B111" i="5"/>
  <c r="C111" i="5"/>
  <c r="D111" i="5"/>
  <c r="E111" i="5"/>
  <c r="F111" i="5"/>
  <c r="G111" i="5"/>
  <c r="B115" i="5"/>
  <c r="C115" i="5"/>
  <c r="D115" i="5"/>
  <c r="E115" i="5"/>
  <c r="F115" i="5"/>
  <c r="G115" i="5"/>
  <c r="B122" i="5"/>
  <c r="C122" i="5"/>
  <c r="D122" i="5"/>
  <c r="E122" i="5"/>
  <c r="F122" i="5"/>
  <c r="G122" i="5"/>
  <c r="B137" i="5"/>
  <c r="C137" i="5"/>
  <c r="D137" i="5"/>
  <c r="E137" i="5"/>
  <c r="F137" i="5"/>
  <c r="G137" i="5"/>
  <c r="B140" i="5"/>
  <c r="C140" i="5"/>
  <c r="D140" i="5"/>
  <c r="E140" i="5"/>
  <c r="F140" i="5"/>
  <c r="G140" i="5"/>
  <c r="B149" i="5"/>
  <c r="C149" i="5"/>
  <c r="D149" i="5"/>
  <c r="E149" i="5"/>
  <c r="F149" i="5"/>
  <c r="G149" i="5"/>
  <c r="B153" i="5"/>
  <c r="C153" i="5"/>
  <c r="D153" i="5"/>
  <c r="E153" i="5"/>
  <c r="F153" i="5"/>
  <c r="G153" i="5"/>
  <c r="B161" i="5"/>
  <c r="C161" i="5"/>
  <c r="D161" i="5"/>
  <c r="E161" i="5"/>
  <c r="F161" i="5"/>
  <c r="G161" i="5"/>
  <c r="B174" i="5"/>
  <c r="C174" i="5"/>
  <c r="D174" i="5"/>
  <c r="E174" i="5"/>
  <c r="F174" i="5"/>
  <c r="G174" i="5"/>
  <c r="B177" i="5"/>
  <c r="C177" i="5"/>
  <c r="D177" i="5"/>
  <c r="E177" i="5"/>
  <c r="F177" i="5"/>
  <c r="G177" i="5"/>
  <c r="B187" i="5"/>
  <c r="C187" i="5"/>
  <c r="D187" i="5"/>
  <c r="E187" i="5"/>
  <c r="F187" i="5"/>
  <c r="G187" i="5"/>
  <c r="B190" i="5"/>
  <c r="C190" i="5"/>
  <c r="D190" i="5"/>
  <c r="E190" i="5"/>
  <c r="F190" i="5"/>
  <c r="G190" i="5"/>
  <c r="B198" i="5"/>
  <c r="C198" i="5"/>
  <c r="D198" i="5"/>
  <c r="E198" i="5"/>
  <c r="F198" i="5"/>
  <c r="G198" i="5"/>
  <c r="G162" i="5" l="1"/>
  <c r="G199" i="5"/>
  <c r="C199" i="5"/>
  <c r="E123" i="5"/>
  <c r="G44" i="5"/>
  <c r="E86" i="5"/>
  <c r="E199" i="5"/>
  <c r="C44" i="5"/>
  <c r="E44" i="5"/>
  <c r="G86" i="5"/>
  <c r="C162" i="5"/>
  <c r="D123" i="5"/>
  <c r="D199" i="5"/>
  <c r="D162" i="5"/>
  <c r="D86" i="5"/>
  <c r="B44" i="5"/>
  <c r="E162" i="5"/>
  <c r="F123" i="5"/>
  <c r="I102" i="5" s="1"/>
  <c r="B123" i="5"/>
  <c r="F199" i="5"/>
  <c r="I187" i="5" s="1"/>
  <c r="B199" i="5"/>
  <c r="B162" i="5"/>
  <c r="G123" i="5"/>
  <c r="C123" i="5"/>
  <c r="C86" i="5"/>
  <c r="F86" i="5"/>
  <c r="I85" i="5" s="1"/>
  <c r="B86" i="5"/>
  <c r="D44" i="5"/>
  <c r="F162" i="5"/>
  <c r="I161" i="5" s="1"/>
  <c r="F44" i="5"/>
  <c r="I29" i="5" s="1"/>
  <c r="I62" i="5" l="1"/>
  <c r="I86" i="5"/>
  <c r="I199" i="5"/>
  <c r="I77" i="5"/>
  <c r="I59" i="5"/>
  <c r="I177" i="5"/>
  <c r="I122" i="5"/>
  <c r="I190" i="5"/>
  <c r="I174" i="5"/>
  <c r="I140" i="5"/>
  <c r="I72" i="5"/>
  <c r="I99" i="5"/>
  <c r="I115" i="5"/>
  <c r="I111" i="5"/>
  <c r="I137" i="5"/>
  <c r="I123" i="5"/>
  <c r="I198" i="5"/>
  <c r="I44" i="5"/>
  <c r="I16" i="5"/>
  <c r="I19" i="5"/>
  <c r="I162" i="5"/>
  <c r="I153" i="5"/>
  <c r="I149" i="5"/>
  <c r="I34" i="5"/>
  <c r="I43" i="5"/>
</calcChain>
</file>

<file path=xl/sharedStrings.xml><?xml version="1.0" encoding="utf-8"?>
<sst xmlns="http://schemas.openxmlformats.org/spreadsheetml/2006/main" count="501" uniqueCount="156">
  <si>
    <t>Пищевые вещества (г)</t>
  </si>
  <si>
    <t>Б</t>
  </si>
  <si>
    <t>Ж</t>
  </si>
  <si>
    <t>У</t>
  </si>
  <si>
    <t>факт</t>
  </si>
  <si>
    <t>норма</t>
  </si>
  <si>
    <t>Завтрак</t>
  </si>
  <si>
    <t>Масло сливочное</t>
  </si>
  <si>
    <t>Сыр</t>
  </si>
  <si>
    <t>Всего в Завтрак:</t>
  </si>
  <si>
    <t>Доп. завтрак</t>
  </si>
  <si>
    <t>Всего в Доп. завтрак:</t>
  </si>
  <si>
    <t>Обед</t>
  </si>
  <si>
    <t>Всего в Обед:</t>
  </si>
  <si>
    <t>Ужин</t>
  </si>
  <si>
    <t>Всего в Ужин:</t>
  </si>
  <si>
    <t>Витамин С, мг</t>
  </si>
  <si>
    <t>Наименование блюда</t>
  </si>
  <si>
    <t>Батон</t>
  </si>
  <si>
    <t>Сок</t>
  </si>
  <si>
    <t>Компот из чернослива</t>
  </si>
  <si>
    <t>Хлеб ржаной</t>
  </si>
  <si>
    <t>Хлеб пшеничный</t>
  </si>
  <si>
    <t>Полдник</t>
  </si>
  <si>
    <t>Йогурт</t>
  </si>
  <si>
    <t>Оладьи из творога</t>
  </si>
  <si>
    <t>Соус молочный сладкий</t>
  </si>
  <si>
    <t>Вафли</t>
  </si>
  <si>
    <t>Напиток из шиповника</t>
  </si>
  <si>
    <t>Салат из моркови с яблоком</t>
  </si>
  <si>
    <t>Чай с сахаром</t>
  </si>
  <si>
    <t>Кофейный напиток на молоке</t>
  </si>
  <si>
    <t>Запеканка картофельная с отв.мясом</t>
  </si>
  <si>
    <t>Кефир</t>
  </si>
  <si>
    <t>Овощи, туш.в сметанном соусе</t>
  </si>
  <si>
    <t>Сметана</t>
  </si>
  <si>
    <t>Булочка осенняя</t>
  </si>
  <si>
    <t>Каша молочная манная</t>
  </si>
  <si>
    <t>Морковь порционно</t>
  </si>
  <si>
    <t>Какао на молоке</t>
  </si>
  <si>
    <t>Ряженка</t>
  </si>
  <si>
    <t>Чай б/с</t>
  </si>
  <si>
    <t>Свекольник со сметаной и яйцом</t>
  </si>
  <si>
    <t>Бифидок</t>
  </si>
  <si>
    <t>Компот морковно-лимонный</t>
  </si>
  <si>
    <t>Чай с молоком</t>
  </si>
  <si>
    <t>Солянка по-домашнему</t>
  </si>
  <si>
    <t>Соус сметанный</t>
  </si>
  <si>
    <t>Всего в Полдник:</t>
  </si>
  <si>
    <t>Яйцо отварное</t>
  </si>
  <si>
    <t>Каша "Дружба" (на с/м)</t>
  </si>
  <si>
    <t>Рассольник ленинградский</t>
  </si>
  <si>
    <t>Гуляш из отварного мяса</t>
  </si>
  <si>
    <t>Булочка домашняя</t>
  </si>
  <si>
    <t>Суп молочный с крупой ("Геркулес")</t>
  </si>
  <si>
    <t>Солянка с мясом</t>
  </si>
  <si>
    <t>Салат из свежей капусты и свёклы</t>
  </si>
  <si>
    <t>Суп картоф.с макар.изд. на кур/б</t>
  </si>
  <si>
    <t>Запеканка из творога</t>
  </si>
  <si>
    <t>Повидло</t>
  </si>
  <si>
    <t>Салат из свёклы с сыром</t>
  </si>
  <si>
    <t>Запеканка капустная</t>
  </si>
  <si>
    <t>Икра кабачковая</t>
  </si>
  <si>
    <t>Салат из горошка зелёного конс.</t>
  </si>
  <si>
    <t>20-25%</t>
  </si>
  <si>
    <t>30-35%</t>
  </si>
  <si>
    <t>10-15%</t>
  </si>
  <si>
    <t>1963 ккал</t>
  </si>
  <si>
    <t>Компот из изюма, чернослива и свежих яблок</t>
  </si>
  <si>
    <t xml:space="preserve">Сушки </t>
  </si>
  <si>
    <t>30-40%</t>
  </si>
  <si>
    <t>День: понедельник</t>
  </si>
  <si>
    <t>День: вторник</t>
  </si>
  <si>
    <t>День: среда</t>
  </si>
  <si>
    <t>День: четверг</t>
  </si>
  <si>
    <t>День: пятница</t>
  </si>
  <si>
    <t>№ рец.</t>
  </si>
  <si>
    <t>Выход блюда</t>
  </si>
  <si>
    <t>Энергет. ценность (ккал)</t>
  </si>
  <si>
    <t>Соус сметанный с томатом</t>
  </si>
  <si>
    <t>% калорийности</t>
  </si>
  <si>
    <t>Соус томатный с овощами</t>
  </si>
  <si>
    <t>Салат из белокочанной капусты</t>
  </si>
  <si>
    <t>Суп картофельный с бобовыми (горох)</t>
  </si>
  <si>
    <t>Печенье х 1 шт</t>
  </si>
  <si>
    <t>Суп с клёцками</t>
  </si>
  <si>
    <t>Морковь, протёртая с сахаром</t>
  </si>
  <si>
    <t>Птица, туш.в соусе с овощами</t>
  </si>
  <si>
    <t>Свежий фрукт</t>
  </si>
  <si>
    <t>Компот из св.плодов</t>
  </si>
  <si>
    <t>Чай сладкий лимоном</t>
  </si>
  <si>
    <t xml:space="preserve">Компот из кураги </t>
  </si>
  <si>
    <t>Тефтели рыбные</t>
  </si>
  <si>
    <t>90/30</t>
  </si>
  <si>
    <t>Рыба, тушённая с овощами и томатом</t>
  </si>
  <si>
    <t>Сметана в солянку</t>
  </si>
  <si>
    <t>Компот из свежих ягод (или плодов)</t>
  </si>
  <si>
    <t>Кофейный напиток с молоком сгущённым</t>
  </si>
  <si>
    <t>Борщ с фасолью и картофелем</t>
  </si>
  <si>
    <t>Компот из св.плодов (или ягод)</t>
  </si>
  <si>
    <t>Компот из сухофруктов</t>
  </si>
  <si>
    <t>В среднем за день:</t>
  </si>
  <si>
    <t>Норма:</t>
  </si>
  <si>
    <t>Процент от нормы:</t>
  </si>
  <si>
    <t>Котлеты рубленые из птицы</t>
  </si>
  <si>
    <t>Всего за день:</t>
  </si>
  <si>
    <t>Каша ячневая молочная</t>
  </si>
  <si>
    <t>Суп сборный</t>
  </si>
  <si>
    <t>Биточек мясной паровой</t>
  </si>
  <si>
    <t>Макаронные изделия отварные</t>
  </si>
  <si>
    <t>Компот из сухофруктов и свежих яблок</t>
  </si>
  <si>
    <t>Жаркое по-домашнему</t>
  </si>
  <si>
    <t>Компот из свежих ягод</t>
  </si>
  <si>
    <t>Конфета шоколадная</t>
  </si>
  <si>
    <t>Пудинг из творога с яблоками</t>
  </si>
  <si>
    <t>Винегрет</t>
  </si>
  <si>
    <t>Крендели на сахаре</t>
  </si>
  <si>
    <t xml:space="preserve">Салат из свежих огурцов с луком </t>
  </si>
  <si>
    <t>Суп молочный пшенный</t>
  </si>
  <si>
    <t>Капуста, тушеная в молоке</t>
  </si>
  <si>
    <t>Пюре гороховое</t>
  </si>
  <si>
    <t>Каша вязк. из смеси круп с морк.</t>
  </si>
  <si>
    <t xml:space="preserve">Салат из капусты, огурцов и сладкого перца </t>
  </si>
  <si>
    <t xml:space="preserve">Помидор свежий </t>
  </si>
  <si>
    <t>Свекла тушеная с томатом</t>
  </si>
  <si>
    <t>Суп молочный с макаронными изделиями</t>
  </si>
  <si>
    <t xml:space="preserve">Салат из свежих помидоров и огурцов </t>
  </si>
  <si>
    <t xml:space="preserve">Рис отварной </t>
  </si>
  <si>
    <t>Каша перловая рассыпчатая</t>
  </si>
  <si>
    <t>Булочка "Веснушка"</t>
  </si>
  <si>
    <t>Молоко сгущенное с/с</t>
  </si>
  <si>
    <t>Кисель из ягод</t>
  </si>
  <si>
    <t xml:space="preserve">Каша пшеничная молочная </t>
  </si>
  <si>
    <t>Рагу из овощей со сметанным соусом</t>
  </si>
  <si>
    <t>Ватрушка с повидлом</t>
  </si>
  <si>
    <t xml:space="preserve">Омлет натуральный </t>
  </si>
  <si>
    <t>Салат из помидор с луком</t>
  </si>
  <si>
    <t xml:space="preserve">Огурец свежий порционно </t>
  </si>
  <si>
    <t>Печенье</t>
  </si>
  <si>
    <t xml:space="preserve">Запеканка из печени с рисом </t>
  </si>
  <si>
    <t xml:space="preserve">Суфле из рыбы </t>
  </si>
  <si>
    <t xml:space="preserve">Салат витаминный с растительным маслом </t>
  </si>
  <si>
    <t>Пюре картофельное с морковью</t>
  </si>
  <si>
    <t>Лапшевник с творогом</t>
  </si>
  <si>
    <t xml:space="preserve">Молоко кипячёное </t>
  </si>
  <si>
    <t>Вафля</t>
  </si>
  <si>
    <t>Сосиска отварная</t>
  </si>
  <si>
    <t>Компот из изюма</t>
  </si>
  <si>
    <t>Мармелад</t>
  </si>
  <si>
    <t xml:space="preserve">Суп молочный с крупой </t>
  </si>
  <si>
    <t>Каша гречневая вязкая</t>
  </si>
  <si>
    <t>Рыба запеченная в омлете</t>
  </si>
  <si>
    <t xml:space="preserve">Куры отварные </t>
  </si>
  <si>
    <t>Приложение № 1 к техническому заданию</t>
  </si>
  <si>
    <t>для Заказчика 1</t>
  </si>
  <si>
    <t xml:space="preserve">ПРИМЕРНОЕ ЦИКЛИЧНОЕ  МЕНЮ ДЛЯ ДЕТЕЙ 3-7 ЛЕТ (с туберкулезной интоксикацией в группах оздоровительной направленности)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</si>
</sst>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8">
    <font>
      <sz val="11"/>
      <color theme="1"/>
      <name val="Calibri"/>
      <family val="2"/>
      <charset val="204"/>
      <scheme val="minor"/>
    </font>
    <font>
      <b/>
      <sz val="11"/>
      <color indexed="8"/>
      <name val="Calibri"/>
      <family val="2"/>
      <charset val="204"/>
    </font>
    <font>
      <b/>
      <sz val="10"/>
      <name val="Arial"/>
      <family val="2"/>
      <charset val="204"/>
    </font>
    <font>
      <b/>
      <sz val="9"/>
      <name val="Arial"/>
      <family val="2"/>
      <charset val="204"/>
    </font>
    <font>
      <sz val="10"/>
      <name val="Arial"/>
      <family val="2"/>
      <charset val="204"/>
    </font>
    <font>
      <sz val="11"/>
      <name val="Calibri"/>
      <family val="2"/>
      <charset val="204"/>
    </font>
    <font>
      <sz val="11"/>
      <color indexed="8"/>
      <name val="Calibri"/>
      <family val="2"/>
      <charset val="204"/>
    </font>
    <font>
      <sz val="12"/>
      <color indexed="13"/>
      <name val="Nautilus Pompilius"/>
      <family val="3"/>
      <charset val="204"/>
    </font>
    <font>
      <sz val="9"/>
      <color indexed="8"/>
      <name val="Calibri"/>
      <family val="2"/>
      <charset val="204"/>
    </font>
    <font>
      <b/>
      <sz val="9"/>
      <color indexed="8"/>
      <name val="Calibri"/>
      <family val="2"/>
      <charset val="204"/>
    </font>
    <font>
      <sz val="9"/>
      <name val="Nautilus Pompilius"/>
      <family val="3"/>
      <charset val="204"/>
    </font>
    <font>
      <sz val="9"/>
      <name val="Arial"/>
      <family val="2"/>
      <charset val="204"/>
    </font>
    <font>
      <sz val="9"/>
      <color indexed="8"/>
      <name val="Nautilus Pompilius"/>
      <family val="3"/>
      <charset val="204"/>
    </font>
    <font>
      <b/>
      <sz val="9"/>
      <name val="Calibri"/>
      <family val="2"/>
      <charset val="204"/>
    </font>
    <font>
      <sz val="9"/>
      <name val="Calibri"/>
      <family val="2"/>
      <charset val="204"/>
    </font>
    <font>
      <b/>
      <sz val="9"/>
      <color indexed="8"/>
      <name val="Arial"/>
      <family val="2"/>
      <charset val="204"/>
    </font>
    <font>
      <sz val="9"/>
      <color indexed="8"/>
      <name val="Arial"/>
      <family val="2"/>
      <charset val="204"/>
    </font>
    <font>
      <sz val="10"/>
      <color indexed="13"/>
      <name val="Nautilus Pompilius"/>
      <family val="3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6" fillId="0" borderId="0" applyFont="0" applyFill="0" applyBorder="0" applyAlignment="0" applyProtection="0"/>
  </cellStyleXfs>
  <cellXfs count="240">
    <xf numFmtId="0" fontId="0" fillId="0" borderId="0" xfId="0"/>
    <xf numFmtId="0" fontId="0" fillId="0" borderId="0" xfId="0" applyFill="1"/>
    <xf numFmtId="0" fontId="3" fillId="0" borderId="3" xfId="0" applyFont="1" applyFill="1" applyBorder="1" applyAlignment="1">
      <alignment horizontal="center" vertical="center" wrapText="1"/>
    </xf>
    <xf numFmtId="0" fontId="0" fillId="0" borderId="0" xfId="0" applyFill="1" applyBorder="1" applyAlignment="1"/>
    <xf numFmtId="0" fontId="2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1" fontId="4" fillId="0" borderId="0" xfId="0" applyNumberFormat="1" applyFont="1" applyFill="1" applyBorder="1" applyAlignment="1">
      <alignment horizontal="center"/>
    </xf>
    <xf numFmtId="0" fontId="5" fillId="0" borderId="0" xfId="0" applyFont="1" applyFill="1" applyBorder="1" applyAlignment="1"/>
    <xf numFmtId="9" fontId="4" fillId="0" borderId="0" xfId="0" applyNumberFormat="1" applyFont="1" applyFill="1" applyBorder="1" applyAlignment="1">
      <alignment horizontal="center"/>
    </xf>
    <xf numFmtId="0" fontId="0" fillId="0" borderId="0" xfId="0" applyFont="1" applyFill="1" applyBorder="1" applyAlignment="1"/>
    <xf numFmtId="0" fontId="0" fillId="0" borderId="0" xfId="0" applyFill="1" applyBorder="1"/>
    <xf numFmtId="9" fontId="3" fillId="0" borderId="3" xfId="1" applyFont="1" applyFill="1" applyBorder="1" applyAlignment="1">
      <alignment horizontal="center" vertical="center" wrapText="1"/>
    </xf>
    <xf numFmtId="0" fontId="0" fillId="0" borderId="0" xfId="0" applyFont="1" applyFill="1"/>
    <xf numFmtId="0" fontId="3" fillId="0" borderId="13" xfId="0" applyFont="1" applyFill="1" applyBorder="1" applyAlignment="1">
      <alignment horizontal="centerContinuous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/>
    <xf numFmtId="0" fontId="1" fillId="0" borderId="0" xfId="0" applyFont="1" applyFill="1"/>
    <xf numFmtId="0" fontId="7" fillId="0" borderId="0" xfId="0" applyFont="1" applyFill="1" applyBorder="1" applyAlignment="1">
      <alignment vertical="center"/>
    </xf>
    <xf numFmtId="0" fontId="8" fillId="0" borderId="0" xfId="0" applyFont="1" applyAlignment="1"/>
    <xf numFmtId="9" fontId="9" fillId="0" borderId="0" xfId="1" applyFont="1" applyAlignment="1"/>
    <xf numFmtId="9" fontId="3" fillId="0" borderId="1" xfId="1" applyFont="1" applyBorder="1" applyAlignment="1">
      <alignment horizontal="center"/>
    </xf>
    <xf numFmtId="0" fontId="11" fillId="0" borderId="15" xfId="0" applyFont="1" applyBorder="1" applyAlignment="1">
      <alignment horizontal="center"/>
    </xf>
    <xf numFmtId="0" fontId="3" fillId="0" borderId="16" xfId="0" applyFont="1" applyBorder="1" applyAlignment="1">
      <alignment wrapText="1"/>
    </xf>
    <xf numFmtId="0" fontId="11" fillId="0" borderId="3" xfId="0" applyFont="1" applyBorder="1" applyAlignment="1">
      <alignment horizontal="center" wrapText="1"/>
    </xf>
    <xf numFmtId="9" fontId="9" fillId="0" borderId="2" xfId="1" applyFont="1" applyBorder="1" applyAlignment="1"/>
    <xf numFmtId="0" fontId="8" fillId="0" borderId="17" xfId="0" applyFont="1" applyBorder="1" applyAlignment="1"/>
    <xf numFmtId="0" fontId="3" fillId="0" borderId="16" xfId="0" applyFont="1" applyFill="1" applyBorder="1" applyAlignment="1">
      <alignment wrapText="1"/>
    </xf>
    <xf numFmtId="0" fontId="11" fillId="0" borderId="3" xfId="0" applyFont="1" applyFill="1" applyBorder="1" applyAlignment="1">
      <alignment horizontal="center" wrapText="1"/>
    </xf>
    <xf numFmtId="0" fontId="11" fillId="0" borderId="1" xfId="0" applyFont="1" applyFill="1" applyBorder="1" applyAlignment="1">
      <alignment horizontal="center" wrapText="1"/>
    </xf>
    <xf numFmtId="9" fontId="3" fillId="0" borderId="9" xfId="1" applyFont="1" applyBorder="1" applyAlignment="1">
      <alignment horizontal="center" vertical="center"/>
    </xf>
    <xf numFmtId="0" fontId="9" fillId="0" borderId="10" xfId="0" applyFont="1" applyFill="1" applyBorder="1" applyAlignment="1">
      <alignment horizontal="center" vertical="center"/>
    </xf>
    <xf numFmtId="9" fontId="3" fillId="0" borderId="2" xfId="1" applyFont="1" applyBorder="1" applyAlignment="1">
      <alignment horizontal="center"/>
    </xf>
    <xf numFmtId="0" fontId="11" fillId="0" borderId="17" xfId="0" applyFont="1" applyBorder="1" applyAlignment="1">
      <alignment horizontal="center"/>
    </xf>
    <xf numFmtId="9" fontId="13" fillId="0" borderId="2" xfId="1" applyFont="1" applyFill="1" applyBorder="1" applyAlignment="1"/>
    <xf numFmtId="0" fontId="14" fillId="0" borderId="17" xfId="0" applyFont="1" applyFill="1" applyBorder="1" applyAlignment="1"/>
    <xf numFmtId="9" fontId="3" fillId="0" borderId="9" xfId="1" applyFont="1" applyFill="1" applyBorder="1" applyAlignment="1">
      <alignment horizontal="center"/>
    </xf>
    <xf numFmtId="9" fontId="3" fillId="0" borderId="10" xfId="0" applyNumberFormat="1" applyFont="1" applyFill="1" applyBorder="1" applyAlignment="1">
      <alignment horizontal="center"/>
    </xf>
    <xf numFmtId="0" fontId="11" fillId="0" borderId="3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wrapText="1"/>
    </xf>
    <xf numFmtId="0" fontId="3" fillId="0" borderId="10" xfId="0" applyFont="1" applyFill="1" applyBorder="1" applyAlignment="1">
      <alignment horizontal="center" vertical="center"/>
    </xf>
    <xf numFmtId="9" fontId="3" fillId="0" borderId="2" xfId="1" applyFont="1" applyFill="1" applyBorder="1" applyAlignment="1">
      <alignment horizontal="center"/>
    </xf>
    <xf numFmtId="0" fontId="11" fillId="0" borderId="17" xfId="0" applyFont="1" applyFill="1" applyBorder="1" applyAlignment="1">
      <alignment horizontal="center"/>
    </xf>
    <xf numFmtId="9" fontId="11" fillId="0" borderId="2" xfId="1" applyFont="1" applyFill="1" applyBorder="1" applyAlignment="1">
      <alignment horizontal="center"/>
    </xf>
    <xf numFmtId="0" fontId="8" fillId="0" borderId="17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wrapText="1"/>
    </xf>
    <xf numFmtId="0" fontId="9" fillId="0" borderId="7" xfId="0" applyFont="1" applyFill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8" fillId="0" borderId="2" xfId="0" applyFont="1" applyBorder="1"/>
    <xf numFmtId="0" fontId="8" fillId="0" borderId="25" xfId="0" applyFont="1" applyBorder="1"/>
    <xf numFmtId="0" fontId="11" fillId="0" borderId="3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9" fontId="3" fillId="0" borderId="9" xfId="1" applyFont="1" applyBorder="1" applyAlignment="1">
      <alignment horizontal="center"/>
    </xf>
    <xf numFmtId="9" fontId="9" fillId="0" borderId="10" xfId="0" applyNumberFormat="1" applyFont="1" applyFill="1" applyBorder="1" applyAlignment="1">
      <alignment horizontal="center" vertical="center"/>
    </xf>
    <xf numFmtId="0" fontId="3" fillId="0" borderId="21" xfId="0" applyFont="1" applyBorder="1" applyAlignment="1">
      <alignment wrapText="1"/>
    </xf>
    <xf numFmtId="0" fontId="3" fillId="0" borderId="16" xfId="0" applyFont="1" applyFill="1" applyBorder="1" applyAlignment="1">
      <alignment horizontal="left" wrapText="1"/>
    </xf>
    <xf numFmtId="9" fontId="9" fillId="0" borderId="2" xfId="1" applyFont="1" applyFill="1" applyBorder="1" applyAlignment="1"/>
    <xf numFmtId="0" fontId="8" fillId="0" borderId="17" xfId="0" applyFont="1" applyFill="1" applyBorder="1" applyAlignment="1"/>
    <xf numFmtId="9" fontId="3" fillId="0" borderId="9" xfId="1" applyFont="1" applyFill="1" applyBorder="1" applyAlignment="1">
      <alignment horizontal="center" vertical="center"/>
    </xf>
    <xf numFmtId="0" fontId="3" fillId="0" borderId="16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9" fontId="3" fillId="0" borderId="19" xfId="1" applyFont="1" applyBorder="1" applyAlignment="1">
      <alignment horizontal="center"/>
    </xf>
    <xf numFmtId="0" fontId="9" fillId="0" borderId="20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left" vertical="center" wrapText="1"/>
    </xf>
    <xf numFmtId="9" fontId="8" fillId="0" borderId="2" xfId="1" applyFont="1" applyFill="1" applyBorder="1" applyAlignment="1">
      <alignment horizontal="center" vertical="center"/>
    </xf>
    <xf numFmtId="9" fontId="8" fillId="0" borderId="9" xfId="1" applyFont="1" applyFill="1" applyBorder="1" applyAlignment="1">
      <alignment horizontal="center" vertical="center"/>
    </xf>
    <xf numFmtId="9" fontId="8" fillId="0" borderId="10" xfId="0" applyNumberFormat="1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wrapText="1"/>
    </xf>
    <xf numFmtId="0" fontId="3" fillId="0" borderId="24" xfId="0" applyFont="1" applyFill="1" applyBorder="1" applyAlignment="1">
      <alignment horizontal="left" vertical="center" wrapText="1"/>
    </xf>
    <xf numFmtId="0" fontId="3" fillId="0" borderId="21" xfId="0" applyFont="1" applyFill="1" applyBorder="1" applyAlignment="1">
      <alignment horizontal="left" wrapText="1"/>
    </xf>
    <xf numFmtId="0" fontId="11" fillId="0" borderId="2" xfId="0" applyFont="1" applyBorder="1" applyAlignment="1">
      <alignment horizontal="center" wrapText="1"/>
    </xf>
    <xf numFmtId="0" fontId="11" fillId="0" borderId="2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left" vertical="center" wrapText="1"/>
    </xf>
    <xf numFmtId="0" fontId="3" fillId="0" borderId="18" xfId="0" applyFont="1" applyFill="1" applyBorder="1" applyAlignment="1">
      <alignment wrapText="1"/>
    </xf>
    <xf numFmtId="0" fontId="3" fillId="0" borderId="27" xfId="0" applyFont="1" applyBorder="1" applyAlignment="1">
      <alignment wrapText="1"/>
    </xf>
    <xf numFmtId="9" fontId="8" fillId="0" borderId="2" xfId="1" applyFont="1" applyFill="1" applyBorder="1" applyAlignment="1"/>
    <xf numFmtId="9" fontId="3" fillId="0" borderId="1" xfId="1" applyFont="1" applyFill="1" applyBorder="1" applyAlignment="1">
      <alignment horizontal="center"/>
    </xf>
    <xf numFmtId="0" fontId="11" fillId="0" borderId="15" xfId="0" applyFont="1" applyFill="1" applyBorder="1" applyAlignment="1">
      <alignment horizontal="center"/>
    </xf>
    <xf numFmtId="0" fontId="11" fillId="0" borderId="2" xfId="0" applyFont="1" applyFill="1" applyBorder="1" applyAlignment="1">
      <alignment horizontal="center" vertical="center" wrapText="1"/>
    </xf>
    <xf numFmtId="0" fontId="3" fillId="0" borderId="18" xfId="0" applyFont="1" applyBorder="1" applyAlignment="1">
      <alignment wrapText="1"/>
    </xf>
    <xf numFmtId="0" fontId="8" fillId="0" borderId="25" xfId="0" applyFont="1" applyFill="1" applyBorder="1" applyAlignment="1">
      <alignment horizontal="center" vertical="center"/>
    </xf>
    <xf numFmtId="9" fontId="3" fillId="0" borderId="0" xfId="1" applyFont="1" applyBorder="1" applyAlignment="1">
      <alignment horizontal="center"/>
    </xf>
    <xf numFmtId="0" fontId="9" fillId="0" borderId="0" xfId="0" applyFont="1" applyFill="1" applyBorder="1" applyAlignment="1">
      <alignment horizontal="center" vertical="center"/>
    </xf>
    <xf numFmtId="0" fontId="15" fillId="0" borderId="16" xfId="0" applyFont="1" applyFill="1" applyBorder="1" applyAlignment="1">
      <alignment wrapText="1"/>
    </xf>
    <xf numFmtId="0" fontId="3" fillId="0" borderId="24" xfId="0" applyFont="1" applyFill="1" applyBorder="1" applyAlignment="1">
      <alignment wrapText="1"/>
    </xf>
    <xf numFmtId="0" fontId="3" fillId="0" borderId="24" xfId="0" applyFont="1" applyFill="1" applyBorder="1" applyAlignment="1">
      <alignment horizontal="left" wrapText="1"/>
    </xf>
    <xf numFmtId="9" fontId="3" fillId="0" borderId="32" xfId="1" applyFont="1" applyBorder="1" applyAlignment="1"/>
    <xf numFmtId="9" fontId="3" fillId="0" borderId="31" xfId="1" applyFont="1" applyBorder="1" applyAlignment="1"/>
    <xf numFmtId="9" fontId="3" fillId="0" borderId="26" xfId="1" applyFont="1" applyBorder="1" applyAlignment="1"/>
    <xf numFmtId="9" fontId="3" fillId="0" borderId="25" xfId="1" applyFont="1" applyBorder="1" applyAlignment="1"/>
    <xf numFmtId="9" fontId="3" fillId="0" borderId="33" xfId="1" applyFont="1" applyBorder="1" applyAlignment="1"/>
    <xf numFmtId="9" fontId="3" fillId="0" borderId="34" xfId="1" applyFont="1" applyBorder="1" applyAlignment="1"/>
    <xf numFmtId="0" fontId="11" fillId="0" borderId="30" xfId="0" applyFont="1" applyFill="1" applyBorder="1" applyAlignment="1">
      <alignment horizontal="center" wrapText="1"/>
    </xf>
    <xf numFmtId="0" fontId="3" fillId="0" borderId="0" xfId="0" applyFont="1" applyFill="1" applyAlignment="1">
      <alignment horizontal="left" vertical="center"/>
    </xf>
    <xf numFmtId="0" fontId="3" fillId="0" borderId="6" xfId="0" applyFont="1" applyFill="1" applyBorder="1" applyAlignment="1">
      <alignment horizontal="center" vertical="center" wrapText="1"/>
    </xf>
    <xf numFmtId="0" fontId="3" fillId="4" borderId="0" xfId="0" applyFont="1" applyFill="1" applyAlignment="1">
      <alignment horizontal="left" vertical="center"/>
    </xf>
    <xf numFmtId="0" fontId="8" fillId="4" borderId="0" xfId="0" applyFont="1" applyFill="1" applyAlignment="1"/>
    <xf numFmtId="9" fontId="9" fillId="4" borderId="0" xfId="1" applyFont="1" applyFill="1" applyAlignment="1"/>
    <xf numFmtId="0" fontId="12" fillId="0" borderId="8" xfId="0" applyFont="1" applyFill="1" applyBorder="1" applyAlignment="1">
      <alignment horizontal="right" wrapText="1"/>
    </xf>
    <xf numFmtId="9" fontId="11" fillId="0" borderId="1" xfId="1" applyFont="1" applyFill="1" applyBorder="1" applyAlignment="1">
      <alignment horizontal="center" vertical="center" wrapText="1"/>
    </xf>
    <xf numFmtId="0" fontId="11" fillId="0" borderId="15" xfId="0" applyFont="1" applyFill="1" applyBorder="1" applyAlignment="1">
      <alignment horizontal="center" vertical="center" wrapText="1"/>
    </xf>
    <xf numFmtId="2" fontId="11" fillId="0" borderId="1" xfId="0" applyNumberFormat="1" applyFont="1" applyFill="1" applyBorder="1" applyAlignment="1">
      <alignment horizontal="center" vertical="center" wrapText="1"/>
    </xf>
    <xf numFmtId="9" fontId="8" fillId="0" borderId="2" xfId="1" applyFont="1" applyFill="1" applyBorder="1" applyAlignment="1">
      <alignment wrapText="1"/>
    </xf>
    <xf numFmtId="0" fontId="8" fillId="0" borderId="17" xfId="0" applyFont="1" applyFill="1" applyBorder="1" applyAlignment="1">
      <alignment wrapText="1"/>
    </xf>
    <xf numFmtId="2" fontId="3" fillId="0" borderId="9" xfId="0" applyNumberFormat="1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wrapText="1"/>
    </xf>
    <xf numFmtId="9" fontId="3" fillId="0" borderId="9" xfId="1" applyFont="1" applyFill="1" applyBorder="1" applyAlignment="1">
      <alignment horizontal="center" wrapText="1"/>
    </xf>
    <xf numFmtId="0" fontId="3" fillId="0" borderId="10" xfId="0" applyFont="1" applyFill="1" applyBorder="1" applyAlignment="1">
      <alignment horizontal="center" wrapText="1"/>
    </xf>
    <xf numFmtId="9" fontId="8" fillId="0" borderId="2" xfId="1" applyFont="1" applyFill="1" applyBorder="1" applyAlignment="1">
      <alignment horizontal="center" vertical="center" wrapText="1"/>
    </xf>
    <xf numFmtId="0" fontId="8" fillId="0" borderId="17" xfId="0" applyFont="1" applyFill="1" applyBorder="1" applyAlignment="1">
      <alignment horizontal="center" vertical="center" wrapText="1"/>
    </xf>
    <xf numFmtId="9" fontId="14" fillId="0" borderId="2" xfId="1" applyFont="1" applyFill="1" applyBorder="1" applyAlignment="1">
      <alignment wrapText="1"/>
    </xf>
    <xf numFmtId="0" fontId="14" fillId="0" borderId="17" xfId="0" applyFont="1" applyFill="1" applyBorder="1" applyAlignment="1">
      <alignment wrapText="1"/>
    </xf>
    <xf numFmtId="0" fontId="3" fillId="0" borderId="9" xfId="0" applyFont="1" applyFill="1" applyBorder="1" applyAlignment="1">
      <alignment horizontal="center" vertical="center" wrapText="1"/>
    </xf>
    <xf numFmtId="9" fontId="3" fillId="0" borderId="10" xfId="0" applyNumberFormat="1" applyFont="1" applyFill="1" applyBorder="1" applyAlignment="1">
      <alignment horizontal="center" wrapText="1"/>
    </xf>
    <xf numFmtId="0" fontId="11" fillId="0" borderId="3" xfId="0" applyFont="1" applyFill="1" applyBorder="1" applyAlignment="1">
      <alignment wrapText="1"/>
    </xf>
    <xf numFmtId="9" fontId="11" fillId="0" borderId="2" xfId="1" applyFont="1" applyFill="1" applyBorder="1" applyAlignment="1">
      <alignment horizontal="center" wrapText="1"/>
    </xf>
    <xf numFmtId="0" fontId="11" fillId="0" borderId="17" xfId="0" applyFont="1" applyFill="1" applyBorder="1" applyAlignment="1">
      <alignment horizontal="center" wrapText="1"/>
    </xf>
    <xf numFmtId="0" fontId="11" fillId="0" borderId="4" xfId="0" applyFont="1" applyBorder="1" applyAlignment="1">
      <alignment horizontal="center" vertical="center" wrapText="1"/>
    </xf>
    <xf numFmtId="9" fontId="9" fillId="0" borderId="2" xfId="1" applyFont="1" applyBorder="1" applyAlignment="1">
      <alignment wrapText="1"/>
    </xf>
    <xf numFmtId="0" fontId="8" fillId="0" borderId="17" xfId="0" applyFont="1" applyBorder="1" applyAlignment="1">
      <alignment wrapText="1"/>
    </xf>
    <xf numFmtId="0" fontId="11" fillId="0" borderId="4" xfId="0" applyFont="1" applyFill="1" applyBorder="1" applyAlignment="1">
      <alignment horizontal="center" vertical="center" wrapText="1"/>
    </xf>
    <xf numFmtId="9" fontId="14" fillId="0" borderId="2" xfId="1" applyFont="1" applyFill="1" applyBorder="1" applyAlignment="1">
      <alignment horizontal="center" vertical="center" wrapText="1"/>
    </xf>
    <xf numFmtId="0" fontId="14" fillId="0" borderId="17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left" wrapText="1"/>
    </xf>
    <xf numFmtId="0" fontId="3" fillId="0" borderId="18" xfId="0" applyFont="1" applyFill="1" applyBorder="1" applyAlignment="1">
      <alignment horizontal="left" wrapText="1"/>
    </xf>
    <xf numFmtId="0" fontId="12" fillId="0" borderId="11" xfId="0" applyFont="1" applyFill="1" applyBorder="1" applyAlignment="1">
      <alignment horizontal="right" wrapText="1"/>
    </xf>
    <xf numFmtId="0" fontId="11" fillId="0" borderId="1" xfId="0" applyFont="1" applyFill="1" applyBorder="1" applyAlignment="1">
      <alignment wrapText="1"/>
    </xf>
    <xf numFmtId="0" fontId="10" fillId="0" borderId="8" xfId="0" applyFont="1" applyFill="1" applyBorder="1" applyAlignment="1">
      <alignment horizontal="right" wrapText="1"/>
    </xf>
    <xf numFmtId="0" fontId="10" fillId="0" borderId="8" xfId="0" applyFont="1" applyBorder="1" applyAlignment="1">
      <alignment horizontal="right" wrapText="1"/>
    </xf>
    <xf numFmtId="1" fontId="3" fillId="0" borderId="9" xfId="0" applyNumberFormat="1" applyFont="1" applyBorder="1" applyAlignment="1">
      <alignment horizontal="center" vertical="center" wrapText="1"/>
    </xf>
    <xf numFmtId="2" fontId="3" fillId="0" borderId="9" xfId="0" applyNumberFormat="1" applyFont="1" applyBorder="1" applyAlignment="1">
      <alignment horizontal="center" vertical="center" wrapText="1"/>
    </xf>
    <xf numFmtId="0" fontId="3" fillId="0" borderId="9" xfId="0" applyFont="1" applyBorder="1" applyAlignment="1">
      <alignment wrapText="1"/>
    </xf>
    <xf numFmtId="9" fontId="3" fillId="0" borderId="9" xfId="1" applyFont="1" applyBorder="1" applyAlignment="1">
      <alignment horizontal="center" wrapText="1"/>
    </xf>
    <xf numFmtId="0" fontId="3" fillId="0" borderId="10" xfId="0" applyFont="1" applyBorder="1" applyAlignment="1">
      <alignment horizontal="center" wrapText="1"/>
    </xf>
    <xf numFmtId="0" fontId="8" fillId="0" borderId="0" xfId="0" applyFont="1" applyAlignment="1">
      <alignment wrapText="1"/>
    </xf>
    <xf numFmtId="9" fontId="9" fillId="0" borderId="0" xfId="1" applyFont="1" applyAlignment="1">
      <alignment wrapText="1"/>
    </xf>
    <xf numFmtId="0" fontId="0" fillId="0" borderId="0" xfId="0" applyAlignment="1">
      <alignment wrapText="1"/>
    </xf>
    <xf numFmtId="0" fontId="3" fillId="0" borderId="0" xfId="0" applyFont="1" applyFill="1" applyAlignment="1">
      <alignment horizontal="left" vertical="center" wrapText="1"/>
    </xf>
    <xf numFmtId="0" fontId="3" fillId="4" borderId="0" xfId="0" applyFont="1" applyFill="1" applyAlignment="1">
      <alignment horizontal="left" vertical="center" wrapText="1"/>
    </xf>
    <xf numFmtId="0" fontId="8" fillId="4" borderId="0" xfId="0" applyFont="1" applyFill="1" applyAlignment="1">
      <alignment wrapText="1"/>
    </xf>
    <xf numFmtId="0" fontId="14" fillId="0" borderId="3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wrapText="1"/>
    </xf>
    <xf numFmtId="9" fontId="9" fillId="0" borderId="10" xfId="0" applyNumberFormat="1" applyFont="1" applyFill="1" applyBorder="1" applyAlignment="1">
      <alignment horizontal="center" vertical="center" wrapText="1"/>
    </xf>
    <xf numFmtId="0" fontId="11" fillId="0" borderId="17" xfId="0" applyFont="1" applyFill="1" applyBorder="1" applyAlignment="1">
      <alignment horizontal="center" vertical="center" wrapText="1"/>
    </xf>
    <xf numFmtId="0" fontId="8" fillId="0" borderId="25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left" wrapText="1"/>
    </xf>
    <xf numFmtId="0" fontId="11" fillId="0" borderId="2" xfId="0" applyFont="1" applyFill="1" applyBorder="1" applyAlignment="1">
      <alignment wrapText="1"/>
    </xf>
    <xf numFmtId="0" fontId="11" fillId="0" borderId="9" xfId="0" applyFont="1" applyFill="1" applyBorder="1" applyAlignment="1">
      <alignment wrapText="1"/>
    </xf>
    <xf numFmtId="2" fontId="11" fillId="0" borderId="1" xfId="0" applyNumberFormat="1" applyFont="1" applyBorder="1" applyAlignment="1">
      <alignment horizontal="center" wrapText="1"/>
    </xf>
    <xf numFmtId="0" fontId="8" fillId="0" borderId="39" xfId="0" applyFont="1" applyBorder="1" applyAlignment="1">
      <alignment wrapText="1"/>
    </xf>
    <xf numFmtId="0" fontId="8" fillId="0" borderId="3" xfId="0" applyFont="1" applyBorder="1" applyAlignment="1">
      <alignment wrapText="1"/>
    </xf>
    <xf numFmtId="9" fontId="9" fillId="0" borderId="46" xfId="1" applyFont="1" applyBorder="1" applyAlignment="1">
      <alignment wrapText="1"/>
    </xf>
    <xf numFmtId="0" fontId="8" fillId="0" borderId="14" xfId="0" applyFont="1" applyBorder="1" applyAlignment="1">
      <alignment wrapText="1"/>
    </xf>
    <xf numFmtId="0" fontId="3" fillId="0" borderId="9" xfId="0" applyFont="1" applyFill="1" applyBorder="1" applyAlignment="1">
      <alignment horizontal="center" wrapText="1"/>
    </xf>
    <xf numFmtId="0" fontId="12" fillId="0" borderId="5" xfId="0" applyFont="1" applyFill="1" applyBorder="1" applyAlignment="1">
      <alignment horizontal="right" wrapText="1"/>
    </xf>
    <xf numFmtId="0" fontId="8" fillId="0" borderId="27" xfId="0" applyFont="1" applyBorder="1" applyAlignment="1">
      <alignment wrapText="1"/>
    </xf>
    <xf numFmtId="0" fontId="8" fillId="0" borderId="46" xfId="0" applyFont="1" applyBorder="1" applyAlignment="1">
      <alignment wrapText="1"/>
    </xf>
    <xf numFmtId="0" fontId="11" fillId="0" borderId="0" xfId="0" applyFont="1" applyFill="1" applyBorder="1" applyAlignment="1">
      <alignment horizontal="center" vertical="center" wrapText="1"/>
    </xf>
    <xf numFmtId="0" fontId="11" fillId="0" borderId="30" xfId="0" applyFont="1" applyFill="1" applyBorder="1" applyAlignment="1">
      <alignment horizontal="center" vertical="center" wrapText="1"/>
    </xf>
    <xf numFmtId="9" fontId="9" fillId="0" borderId="2" xfId="1" applyFont="1" applyFill="1" applyBorder="1" applyAlignment="1">
      <alignment wrapText="1"/>
    </xf>
    <xf numFmtId="0" fontId="3" fillId="0" borderId="27" xfId="0" applyFont="1" applyFill="1" applyBorder="1" applyAlignment="1">
      <alignment horizontal="left" wrapText="1"/>
    </xf>
    <xf numFmtId="9" fontId="11" fillId="0" borderId="9" xfId="1" applyFont="1" applyFill="1" applyBorder="1" applyAlignment="1">
      <alignment horizontal="center" wrapText="1"/>
    </xf>
    <xf numFmtId="0" fontId="11" fillId="0" borderId="10" xfId="0" applyFont="1" applyFill="1" applyBorder="1" applyAlignment="1">
      <alignment horizontal="center" vertical="center" wrapText="1"/>
    </xf>
    <xf numFmtId="0" fontId="9" fillId="0" borderId="22" xfId="0" applyFont="1" applyBorder="1" applyAlignment="1">
      <alignment horizontal="left" wrapText="1"/>
    </xf>
    <xf numFmtId="0" fontId="8" fillId="0" borderId="3" xfId="0" applyFont="1" applyBorder="1" applyAlignment="1">
      <alignment horizontal="center" vertical="center" wrapText="1"/>
    </xf>
    <xf numFmtId="9" fontId="8" fillId="0" borderId="2" xfId="1" applyFont="1" applyBorder="1" applyAlignment="1">
      <alignment horizontal="center" vertical="center" wrapText="1"/>
    </xf>
    <xf numFmtId="0" fontId="8" fillId="0" borderId="25" xfId="0" applyFont="1" applyBorder="1" applyAlignment="1">
      <alignment horizontal="center" vertical="center" wrapText="1"/>
    </xf>
    <xf numFmtId="9" fontId="3" fillId="0" borderId="26" xfId="1" applyFont="1" applyBorder="1" applyAlignment="1">
      <alignment wrapText="1"/>
    </xf>
    <xf numFmtId="9" fontId="3" fillId="0" borderId="25" xfId="1" applyFont="1" applyBorder="1" applyAlignment="1">
      <alignment wrapText="1"/>
    </xf>
    <xf numFmtId="0" fontId="11" fillId="0" borderId="28" xfId="0" applyFont="1" applyFill="1" applyBorder="1" applyAlignment="1">
      <alignment horizontal="center" wrapText="1"/>
    </xf>
    <xf numFmtId="0" fontId="16" fillId="0" borderId="35" xfId="0" applyFont="1" applyBorder="1" applyAlignment="1">
      <alignment horizontal="center" wrapText="1"/>
    </xf>
    <xf numFmtId="0" fontId="16" fillId="0" borderId="28" xfId="0" applyFont="1" applyBorder="1" applyAlignment="1">
      <alignment horizontal="center" wrapText="1"/>
    </xf>
    <xf numFmtId="9" fontId="3" fillId="0" borderId="33" xfId="1" applyFont="1" applyBorder="1" applyAlignment="1">
      <alignment wrapText="1"/>
    </xf>
    <xf numFmtId="9" fontId="3" fillId="0" borderId="34" xfId="1" applyFont="1" applyBorder="1" applyAlignment="1">
      <alignment wrapText="1"/>
    </xf>
    <xf numFmtId="0" fontId="9" fillId="0" borderId="9" xfId="0" applyFont="1" applyFill="1" applyBorder="1" applyAlignment="1">
      <alignment wrapText="1"/>
    </xf>
    <xf numFmtId="9" fontId="3" fillId="0" borderId="2" xfId="1" applyFont="1" applyBorder="1" applyAlignment="1">
      <alignment horizontal="center" wrapText="1"/>
    </xf>
    <xf numFmtId="0" fontId="11" fillId="0" borderId="17" xfId="0" applyFont="1" applyBorder="1" applyAlignment="1">
      <alignment horizontal="center" wrapText="1"/>
    </xf>
    <xf numFmtId="0" fontId="3" fillId="0" borderId="9" xfId="0" applyFont="1" applyBorder="1" applyAlignment="1">
      <alignment horizontal="center" wrapText="1"/>
    </xf>
    <xf numFmtId="0" fontId="11" fillId="0" borderId="9" xfId="0" applyFont="1" applyBorder="1" applyAlignment="1">
      <alignment wrapText="1"/>
    </xf>
    <xf numFmtId="9" fontId="3" fillId="0" borderId="23" xfId="1" applyFont="1" applyFill="1" applyBorder="1" applyAlignment="1">
      <alignment horizontal="center" wrapText="1"/>
    </xf>
    <xf numFmtId="0" fontId="10" fillId="0" borderId="5" xfId="0" applyFont="1" applyFill="1" applyBorder="1" applyAlignment="1">
      <alignment horizontal="right" wrapText="1"/>
    </xf>
    <xf numFmtId="2" fontId="3" fillId="0" borderId="6" xfId="0" applyNumberFormat="1" applyFont="1" applyFill="1" applyBorder="1" applyAlignment="1">
      <alignment horizontal="center" vertical="center" wrapText="1"/>
    </xf>
    <xf numFmtId="1" fontId="3" fillId="0" borderId="7" xfId="0" applyNumberFormat="1" applyFont="1" applyFill="1" applyBorder="1" applyAlignment="1">
      <alignment horizontal="center" vertical="center" wrapText="1"/>
    </xf>
    <xf numFmtId="2" fontId="3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9" fontId="3" fillId="0" borderId="9" xfId="1" applyFont="1" applyFill="1" applyBorder="1" applyAlignment="1">
      <alignment horizontal="center" vertical="center" wrapText="1"/>
    </xf>
    <xf numFmtId="9" fontId="3" fillId="0" borderId="10" xfId="1" applyFont="1" applyFill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9" fillId="0" borderId="21" xfId="0" applyFont="1" applyBorder="1" applyAlignment="1">
      <alignment wrapText="1"/>
    </xf>
    <xf numFmtId="0" fontId="9" fillId="0" borderId="9" xfId="0" applyFont="1" applyBorder="1" applyAlignment="1">
      <alignment horizontal="center" vertical="center" wrapText="1"/>
    </xf>
    <xf numFmtId="2" fontId="9" fillId="0" borderId="9" xfId="0" applyNumberFormat="1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wrapText="1"/>
    </xf>
    <xf numFmtId="0" fontId="11" fillId="0" borderId="9" xfId="0" applyFont="1" applyFill="1" applyBorder="1" applyAlignment="1">
      <alignment horizontal="center" wrapText="1"/>
    </xf>
    <xf numFmtId="1" fontId="11" fillId="0" borderId="3" xfId="0" applyNumberFormat="1" applyFont="1" applyFill="1" applyBorder="1" applyAlignment="1">
      <alignment horizontal="center" vertical="center" wrapText="1"/>
    </xf>
    <xf numFmtId="2" fontId="11" fillId="0" borderId="3" xfId="0" applyNumberFormat="1" applyFont="1" applyFill="1" applyBorder="1" applyAlignment="1">
      <alignment horizontal="center" vertical="center" wrapText="1"/>
    </xf>
    <xf numFmtId="0" fontId="11" fillId="0" borderId="19" xfId="0" applyFont="1" applyBorder="1" applyAlignment="1">
      <alignment wrapText="1"/>
    </xf>
    <xf numFmtId="0" fontId="10" fillId="0" borderId="0" xfId="0" applyFont="1" applyFill="1" applyBorder="1" applyAlignment="1">
      <alignment horizontal="right" wrapText="1"/>
    </xf>
    <xf numFmtId="0" fontId="3" fillId="0" borderId="0" xfId="0" applyFont="1" applyBorder="1" applyAlignment="1">
      <alignment horizontal="center" vertical="center" wrapText="1"/>
    </xf>
    <xf numFmtId="1" fontId="3" fillId="0" borderId="0" xfId="0" applyNumberFormat="1" applyFont="1" applyBorder="1" applyAlignment="1">
      <alignment horizontal="center" vertical="center" wrapText="1"/>
    </xf>
    <xf numFmtId="2" fontId="3" fillId="0" borderId="0" xfId="0" applyNumberFormat="1" applyFont="1" applyBorder="1" applyAlignment="1">
      <alignment horizontal="center" vertical="center" wrapText="1"/>
    </xf>
    <xf numFmtId="0" fontId="11" fillId="0" borderId="0" xfId="0" applyFont="1" applyBorder="1" applyAlignment="1">
      <alignment wrapText="1"/>
    </xf>
    <xf numFmtId="1" fontId="3" fillId="0" borderId="9" xfId="0" applyNumberFormat="1" applyFont="1" applyBorder="1" applyAlignment="1">
      <alignment horizontal="center" wrapText="1"/>
    </xf>
    <xf numFmtId="2" fontId="3" fillId="0" borderId="9" xfId="0" applyNumberFormat="1" applyFont="1" applyFill="1" applyBorder="1" applyAlignment="1">
      <alignment horizontal="center" wrapText="1"/>
    </xf>
    <xf numFmtId="0" fontId="3" fillId="0" borderId="16" xfId="0" applyFont="1" applyBorder="1" applyAlignment="1">
      <alignment horizontal="left" vertical="center" wrapText="1"/>
    </xf>
    <xf numFmtId="2" fontId="3" fillId="0" borderId="9" xfId="0" applyNumberFormat="1" applyFont="1" applyBorder="1" applyAlignment="1">
      <alignment horizontal="center" wrapText="1"/>
    </xf>
    <xf numFmtId="164" fontId="3" fillId="0" borderId="9" xfId="0" applyNumberFormat="1" applyFont="1" applyBorder="1" applyAlignment="1">
      <alignment horizontal="center" wrapText="1"/>
    </xf>
    <xf numFmtId="0" fontId="10" fillId="2" borderId="29" xfId="0" applyFont="1" applyFill="1" applyBorder="1" applyAlignment="1">
      <alignment horizontal="center" wrapText="1"/>
    </xf>
    <xf numFmtId="0" fontId="10" fillId="2" borderId="41" xfId="0" applyFont="1" applyFill="1" applyBorder="1" applyAlignment="1">
      <alignment horizontal="center" wrapText="1"/>
    </xf>
    <xf numFmtId="0" fontId="10" fillId="2" borderId="42" xfId="0" applyFont="1" applyFill="1" applyBorder="1" applyAlignment="1">
      <alignment horizontal="center" wrapText="1"/>
    </xf>
    <xf numFmtId="0" fontId="10" fillId="2" borderId="22" xfId="0" applyFont="1" applyFill="1" applyBorder="1" applyAlignment="1">
      <alignment horizontal="center" wrapText="1"/>
    </xf>
    <xf numFmtId="0" fontId="10" fillId="2" borderId="0" xfId="0" applyFont="1" applyFill="1" applyBorder="1" applyAlignment="1">
      <alignment horizontal="center" wrapText="1"/>
    </xf>
    <xf numFmtId="0" fontId="10" fillId="2" borderId="12" xfId="0" applyFont="1" applyFill="1" applyBorder="1" applyAlignment="1">
      <alignment horizontal="center" wrapText="1"/>
    </xf>
    <xf numFmtId="0" fontId="12" fillId="2" borderId="36" xfId="0" applyFont="1" applyFill="1" applyBorder="1" applyAlignment="1">
      <alignment horizontal="center" wrapText="1"/>
    </xf>
    <xf numFmtId="0" fontId="12" fillId="2" borderId="30" xfId="0" applyFont="1" applyFill="1" applyBorder="1" applyAlignment="1">
      <alignment horizont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36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10" fillId="2" borderId="36" xfId="0" applyFont="1" applyFill="1" applyBorder="1" applyAlignment="1">
      <alignment horizontal="center" vertical="center" wrapText="1"/>
    </xf>
    <xf numFmtId="0" fontId="10" fillId="2" borderId="30" xfId="0" applyFont="1" applyFill="1" applyBorder="1" applyAlignment="1">
      <alignment horizontal="center" vertical="center" wrapText="1"/>
    </xf>
    <xf numFmtId="9" fontId="3" fillId="0" borderId="37" xfId="1" applyFont="1" applyFill="1" applyBorder="1" applyAlignment="1">
      <alignment horizontal="center" vertical="center" wrapText="1"/>
    </xf>
    <xf numFmtId="9" fontId="3" fillId="0" borderId="38" xfId="1" applyFont="1" applyFill="1" applyBorder="1" applyAlignment="1">
      <alignment horizontal="center" vertical="center" wrapText="1"/>
    </xf>
    <xf numFmtId="0" fontId="10" fillId="2" borderId="27" xfId="0" applyFont="1" applyFill="1" applyBorder="1" applyAlignment="1">
      <alignment horizontal="center" wrapText="1"/>
    </xf>
    <xf numFmtId="0" fontId="10" fillId="2" borderId="39" xfId="0" applyFont="1" applyFill="1" applyBorder="1" applyAlignment="1">
      <alignment horizontal="center" wrapText="1"/>
    </xf>
    <xf numFmtId="0" fontId="10" fillId="2" borderId="40" xfId="0" applyFont="1" applyFill="1" applyBorder="1" applyAlignment="1">
      <alignment horizontal="center" wrapText="1"/>
    </xf>
    <xf numFmtId="0" fontId="10" fillId="2" borderId="22" xfId="0" applyFont="1" applyFill="1" applyBorder="1" applyAlignment="1">
      <alignment horizontal="center" vertical="center" wrapText="1"/>
    </xf>
    <xf numFmtId="0" fontId="10" fillId="2" borderId="0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10" fillId="2" borderId="36" xfId="0" applyFont="1" applyFill="1" applyBorder="1" applyAlignment="1">
      <alignment horizontal="center" wrapText="1"/>
    </xf>
    <xf numFmtId="0" fontId="10" fillId="2" borderId="30" xfId="0" applyFont="1" applyFill="1" applyBorder="1" applyAlignment="1">
      <alignment horizontal="center" wrapText="1"/>
    </xf>
    <xf numFmtId="0" fontId="10" fillId="2" borderId="43" xfId="0" applyFont="1" applyFill="1" applyBorder="1" applyAlignment="1">
      <alignment horizontal="center" vertical="center" wrapText="1"/>
    </xf>
    <xf numFmtId="0" fontId="10" fillId="2" borderId="44" xfId="0" applyFont="1" applyFill="1" applyBorder="1" applyAlignment="1">
      <alignment horizontal="center" vertical="center" wrapText="1"/>
    </xf>
    <xf numFmtId="0" fontId="10" fillId="2" borderId="45" xfId="0" applyFont="1" applyFill="1" applyBorder="1" applyAlignment="1">
      <alignment horizontal="center" vertical="center" wrapText="1"/>
    </xf>
    <xf numFmtId="0" fontId="10" fillId="2" borderId="21" xfId="0" applyFont="1" applyFill="1" applyBorder="1" applyAlignment="1">
      <alignment horizontal="center" wrapText="1"/>
    </xf>
    <xf numFmtId="0" fontId="10" fillId="2" borderId="3" xfId="0" applyFont="1" applyFill="1" applyBorder="1" applyAlignment="1">
      <alignment horizontal="center" wrapText="1"/>
    </xf>
    <xf numFmtId="0" fontId="0" fillId="5" borderId="0" xfId="0" applyFill="1" applyBorder="1" applyAlignment="1"/>
    <xf numFmtId="0" fontId="0" fillId="5" borderId="0" xfId="0" applyFill="1"/>
    <xf numFmtId="0" fontId="17" fillId="3" borderId="0" xfId="0" applyFont="1" applyFill="1" applyBorder="1" applyAlignment="1">
      <alignment horizontal="center"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01"/>
  <sheetViews>
    <sheetView tabSelected="1" workbookViewId="0">
      <selection activeCell="M9" sqref="M9"/>
    </sheetView>
  </sheetViews>
  <sheetFormatPr defaultRowHeight="15"/>
  <cols>
    <col min="1" max="1" width="25.5703125" customWidth="1"/>
  </cols>
  <sheetData>
    <row r="1" spans="1:12">
      <c r="F1" t="s">
        <v>153</v>
      </c>
    </row>
    <row r="2" spans="1:12">
      <c r="A2" t="s">
        <v>154</v>
      </c>
    </row>
    <row r="3" spans="1:12" s="1" customFormat="1" ht="33" customHeight="1">
      <c r="A3" s="239" t="s">
        <v>155</v>
      </c>
      <c r="B3" s="239"/>
      <c r="C3" s="239"/>
      <c r="D3" s="239"/>
      <c r="E3" s="239"/>
      <c r="F3" s="239"/>
      <c r="G3" s="239"/>
      <c r="H3" s="239"/>
      <c r="I3" s="239"/>
      <c r="J3" s="239"/>
      <c r="K3" s="10"/>
      <c r="L3" s="10"/>
    </row>
    <row r="5" spans="1:12" s="1" customFormat="1" ht="2.25" customHeight="1">
      <c r="A5" s="93"/>
      <c r="B5" s="18"/>
      <c r="C5" s="18"/>
      <c r="D5" s="18"/>
      <c r="E5" s="18"/>
      <c r="F5" s="18"/>
      <c r="G5" s="18"/>
      <c r="H5" s="18"/>
      <c r="I5" s="19"/>
      <c r="J5" s="18"/>
      <c r="K5" s="3"/>
      <c r="L5" s="3"/>
    </row>
    <row r="6" spans="1:12" s="1" customFormat="1" ht="23.25" customHeight="1">
      <c r="A6" s="95" t="s">
        <v>71</v>
      </c>
      <c r="B6" s="96"/>
      <c r="C6" s="96"/>
      <c r="D6" s="96"/>
      <c r="E6" s="96"/>
      <c r="F6" s="96"/>
      <c r="G6" s="96"/>
      <c r="H6" s="96"/>
      <c r="I6" s="97"/>
      <c r="J6" s="96"/>
      <c r="K6" s="3"/>
      <c r="L6" s="3"/>
    </row>
    <row r="7" spans="1:12" s="1" customFormat="1" ht="12.95" customHeight="1" thickBot="1">
      <c r="A7" s="93"/>
      <c r="B7" s="18"/>
      <c r="C7" s="18"/>
      <c r="D7" s="18"/>
      <c r="E7" s="18"/>
      <c r="F7" s="18"/>
      <c r="G7" s="18"/>
      <c r="H7" s="18"/>
      <c r="I7" s="19"/>
      <c r="J7" s="18"/>
      <c r="K7" s="3"/>
      <c r="L7" s="3"/>
    </row>
    <row r="8" spans="1:12" s="1" customFormat="1">
      <c r="A8" s="216" t="s">
        <v>17</v>
      </c>
      <c r="B8" s="218" t="s">
        <v>77</v>
      </c>
      <c r="C8" s="13" t="s">
        <v>0</v>
      </c>
      <c r="D8" s="13"/>
      <c r="E8" s="13"/>
      <c r="F8" s="218" t="s">
        <v>78</v>
      </c>
      <c r="G8" s="218" t="s">
        <v>16</v>
      </c>
      <c r="H8" s="218" t="s">
        <v>76</v>
      </c>
      <c r="I8" s="222" t="s">
        <v>80</v>
      </c>
      <c r="J8" s="223"/>
      <c r="K8" s="4"/>
      <c r="L8" s="4"/>
    </row>
    <row r="9" spans="1:12" s="1" customFormat="1" ht="23.25" customHeight="1">
      <c r="A9" s="217"/>
      <c r="B9" s="219"/>
      <c r="C9" s="2" t="s">
        <v>1</v>
      </c>
      <c r="D9" s="2" t="s">
        <v>2</v>
      </c>
      <c r="E9" s="2" t="s">
        <v>3</v>
      </c>
      <c r="F9" s="219"/>
      <c r="G9" s="219"/>
      <c r="H9" s="219"/>
      <c r="I9" s="11" t="s">
        <v>4</v>
      </c>
      <c r="J9" s="14" t="s">
        <v>5</v>
      </c>
      <c r="K9" s="4"/>
      <c r="L9" s="4"/>
    </row>
    <row r="10" spans="1:12" s="1" customFormat="1">
      <c r="A10" s="224" t="s">
        <v>6</v>
      </c>
      <c r="B10" s="225"/>
      <c r="C10" s="225"/>
      <c r="D10" s="225"/>
      <c r="E10" s="225"/>
      <c r="F10" s="225"/>
      <c r="G10" s="225"/>
      <c r="H10" s="226"/>
      <c r="I10" s="20"/>
      <c r="J10" s="21"/>
      <c r="K10" s="5"/>
      <c r="L10" s="5"/>
    </row>
    <row r="11" spans="1:12" s="1" customFormat="1">
      <c r="A11" s="22" t="s">
        <v>106</v>
      </c>
      <c r="B11" s="45">
        <v>250</v>
      </c>
      <c r="C11" s="45">
        <v>9.8000000000000007</v>
      </c>
      <c r="D11" s="45">
        <v>11.75</v>
      </c>
      <c r="E11" s="45">
        <v>31.95</v>
      </c>
      <c r="F11" s="45">
        <v>263.5</v>
      </c>
      <c r="G11" s="28">
        <v>0</v>
      </c>
      <c r="H11" s="27"/>
      <c r="I11" s="24"/>
      <c r="J11" s="25"/>
      <c r="K11" s="3"/>
      <c r="L11" s="3"/>
    </row>
    <row r="12" spans="1:12" s="1" customFormat="1">
      <c r="A12" s="22" t="s">
        <v>8</v>
      </c>
      <c r="B12" s="45">
        <v>12</v>
      </c>
      <c r="C12" s="45">
        <v>2.5</v>
      </c>
      <c r="D12" s="45">
        <v>3.2</v>
      </c>
      <c r="E12" s="45">
        <v>0</v>
      </c>
      <c r="F12" s="45">
        <v>39.799999999999997</v>
      </c>
      <c r="G12" s="28">
        <v>0.1</v>
      </c>
      <c r="H12" s="27"/>
      <c r="I12" s="24"/>
      <c r="J12" s="25"/>
      <c r="K12" s="3"/>
      <c r="L12" s="3"/>
    </row>
    <row r="13" spans="1:12" s="1" customFormat="1">
      <c r="A13" s="26" t="s">
        <v>18</v>
      </c>
      <c r="B13" s="101">
        <v>30</v>
      </c>
      <c r="C13" s="101">
        <v>2.31</v>
      </c>
      <c r="D13" s="101">
        <v>0.9</v>
      </c>
      <c r="E13" s="101">
        <v>15.03</v>
      </c>
      <c r="F13" s="101">
        <v>78</v>
      </c>
      <c r="G13" s="101">
        <v>0</v>
      </c>
      <c r="H13" s="27">
        <v>1</v>
      </c>
      <c r="I13" s="24"/>
      <c r="J13" s="25"/>
      <c r="K13" s="3"/>
      <c r="L13" s="3"/>
    </row>
    <row r="14" spans="1:12" s="1" customFormat="1">
      <c r="A14" s="26" t="s">
        <v>7</v>
      </c>
      <c r="B14" s="101">
        <v>10</v>
      </c>
      <c r="C14" s="101">
        <v>0.06</v>
      </c>
      <c r="D14" s="101">
        <v>8.26</v>
      </c>
      <c r="E14" s="101">
        <v>0.1</v>
      </c>
      <c r="F14" s="101">
        <v>74.8</v>
      </c>
      <c r="G14" s="101">
        <v>0</v>
      </c>
      <c r="H14" s="27">
        <v>1</v>
      </c>
      <c r="I14" s="24"/>
      <c r="J14" s="25"/>
      <c r="K14" s="3"/>
      <c r="L14" s="3"/>
    </row>
    <row r="15" spans="1:12" s="1" customFormat="1" ht="15.75" thickBot="1">
      <c r="A15" s="26" t="s">
        <v>30</v>
      </c>
      <c r="B15" s="101">
        <v>200</v>
      </c>
      <c r="C15" s="101">
        <v>0.12</v>
      </c>
      <c r="D15" s="101">
        <v>3.1E-2</v>
      </c>
      <c r="E15" s="101">
        <v>11</v>
      </c>
      <c r="F15" s="101">
        <v>44.14</v>
      </c>
      <c r="G15" s="101">
        <v>5.0000000000000001E-4</v>
      </c>
      <c r="H15" s="28">
        <v>319</v>
      </c>
      <c r="I15" s="24"/>
      <c r="J15" s="25"/>
      <c r="K15" s="3"/>
      <c r="L15" s="3"/>
    </row>
    <row r="16" spans="1:12" s="1" customFormat="1" ht="15.75" thickBot="1">
      <c r="A16" s="98" t="s">
        <v>9</v>
      </c>
      <c r="B16" s="188">
        <f t="shared" ref="B16:G16" si="0">SUM(B11:B15)</f>
        <v>502</v>
      </c>
      <c r="C16" s="188">
        <f t="shared" si="0"/>
        <v>14.790000000000001</v>
      </c>
      <c r="D16" s="188">
        <f t="shared" si="0"/>
        <v>24.140999999999998</v>
      </c>
      <c r="E16" s="188">
        <f t="shared" si="0"/>
        <v>58.08</v>
      </c>
      <c r="F16" s="188">
        <f t="shared" si="0"/>
        <v>500.24</v>
      </c>
      <c r="G16" s="188">
        <f t="shared" si="0"/>
        <v>0.10050000000000001</v>
      </c>
      <c r="H16" s="188"/>
      <c r="I16" s="29">
        <f>F16/F44</f>
        <v>0.22654565875043026</v>
      </c>
      <c r="J16" s="30" t="s">
        <v>64</v>
      </c>
      <c r="K16" s="6"/>
      <c r="L16" s="5"/>
    </row>
    <row r="17" spans="1:22" s="1" customFormat="1">
      <c r="A17" s="211" t="s">
        <v>10</v>
      </c>
      <c r="B17" s="212"/>
      <c r="C17" s="212"/>
      <c r="D17" s="212"/>
      <c r="E17" s="212"/>
      <c r="F17" s="212"/>
      <c r="G17" s="212"/>
      <c r="H17" s="213"/>
      <c r="I17" s="31"/>
      <c r="J17" s="32"/>
      <c r="K17" s="5"/>
      <c r="L17" s="5"/>
    </row>
    <row r="18" spans="1:22" s="1" customFormat="1" ht="15.75" thickBot="1">
      <c r="A18" s="26" t="s">
        <v>19</v>
      </c>
      <c r="B18" s="28">
        <v>200</v>
      </c>
      <c r="C18" s="28">
        <v>0</v>
      </c>
      <c r="D18" s="28">
        <v>0</v>
      </c>
      <c r="E18" s="28">
        <v>19.5</v>
      </c>
      <c r="F18" s="28">
        <v>76.8</v>
      </c>
      <c r="G18" s="28">
        <v>12.8</v>
      </c>
      <c r="H18" s="28"/>
      <c r="I18" s="33"/>
      <c r="J18" s="34"/>
      <c r="K18" s="7"/>
      <c r="L18" s="7"/>
    </row>
    <row r="19" spans="1:22" s="1" customFormat="1" ht="15.75" thickBot="1">
      <c r="A19" s="98" t="s">
        <v>11</v>
      </c>
      <c r="B19" s="112">
        <f t="shared" ref="B19:G19" si="1">B18</f>
        <v>200</v>
      </c>
      <c r="C19" s="112">
        <f t="shared" si="1"/>
        <v>0</v>
      </c>
      <c r="D19" s="112">
        <f t="shared" si="1"/>
        <v>0</v>
      </c>
      <c r="E19" s="112">
        <f t="shared" si="1"/>
        <v>19.5</v>
      </c>
      <c r="F19" s="112">
        <f t="shared" si="1"/>
        <v>76.8</v>
      </c>
      <c r="G19" s="112">
        <f t="shared" si="1"/>
        <v>12.8</v>
      </c>
      <c r="H19" s="105"/>
      <c r="I19" s="35">
        <f>F19/F44</f>
        <v>3.4780718439215264E-2</v>
      </c>
      <c r="J19" s="36">
        <v>0.05</v>
      </c>
      <c r="K19" s="6"/>
      <c r="L19" s="8"/>
    </row>
    <row r="20" spans="1:22" s="1" customFormat="1">
      <c r="A20" s="227" t="s">
        <v>12</v>
      </c>
      <c r="B20" s="228"/>
      <c r="C20" s="228"/>
      <c r="D20" s="228"/>
      <c r="E20" s="228"/>
      <c r="F20" s="228"/>
      <c r="G20" s="228"/>
      <c r="H20" s="229"/>
      <c r="I20" s="20"/>
      <c r="J20" s="21"/>
      <c r="K20" s="5"/>
      <c r="L20" s="5"/>
    </row>
    <row r="21" spans="1:22" ht="16.5" customHeight="1">
      <c r="A21" s="22" t="s">
        <v>82</v>
      </c>
      <c r="B21" s="60">
        <v>60</v>
      </c>
      <c r="C21" s="60">
        <v>0.84</v>
      </c>
      <c r="D21" s="60">
        <v>3.04</v>
      </c>
      <c r="E21" s="60">
        <v>5.18</v>
      </c>
      <c r="F21" s="60">
        <v>51.54</v>
      </c>
      <c r="G21" s="60">
        <v>20.94</v>
      </c>
      <c r="H21" s="27">
        <v>4</v>
      </c>
      <c r="I21" s="24"/>
      <c r="J21" s="25"/>
      <c r="M21" s="17"/>
      <c r="N21" s="17"/>
      <c r="O21" s="17"/>
      <c r="P21" s="17"/>
      <c r="Q21" s="17"/>
      <c r="R21" s="17"/>
      <c r="S21" s="17"/>
      <c r="T21" s="17"/>
      <c r="U21" s="17"/>
      <c r="V21" s="17"/>
    </row>
    <row r="22" spans="1:22" s="1" customFormat="1" ht="24.75">
      <c r="A22" s="73" t="s">
        <v>83</v>
      </c>
      <c r="B22" s="50">
        <v>250</v>
      </c>
      <c r="C22" s="50">
        <v>5.49</v>
      </c>
      <c r="D22" s="50">
        <v>5.27</v>
      </c>
      <c r="E22" s="50">
        <v>16.32</v>
      </c>
      <c r="F22" s="50">
        <v>134.75</v>
      </c>
      <c r="G22" s="50">
        <v>5.81</v>
      </c>
      <c r="H22" s="50">
        <v>34</v>
      </c>
      <c r="I22" s="24"/>
      <c r="J22" s="25"/>
      <c r="K22" s="3"/>
      <c r="L22" s="3"/>
    </row>
    <row r="23" spans="1:22" s="1" customFormat="1">
      <c r="A23" s="83" t="s">
        <v>108</v>
      </c>
      <c r="B23" s="189">
        <v>70</v>
      </c>
      <c r="C23" s="189">
        <v>19.29</v>
      </c>
      <c r="D23" s="189">
        <v>31.97</v>
      </c>
      <c r="E23" s="189">
        <v>4.51</v>
      </c>
      <c r="F23" s="189">
        <v>381.83</v>
      </c>
      <c r="G23" s="189">
        <v>0.7</v>
      </c>
      <c r="H23" s="38">
        <v>131</v>
      </c>
      <c r="I23" s="24"/>
      <c r="J23" s="25"/>
      <c r="K23" s="3"/>
      <c r="L23" s="3"/>
    </row>
    <row r="24" spans="1:22" s="1" customFormat="1">
      <c r="A24" s="22" t="s">
        <v>81</v>
      </c>
      <c r="B24" s="117">
        <v>40</v>
      </c>
      <c r="C24" s="60">
        <v>0.57999999999999996</v>
      </c>
      <c r="D24" s="60">
        <v>2.83</v>
      </c>
      <c r="E24" s="60">
        <v>5.0350000000000001</v>
      </c>
      <c r="F24" s="60">
        <v>47.96</v>
      </c>
      <c r="G24" s="60">
        <v>0.95</v>
      </c>
      <c r="H24" s="37">
        <v>335</v>
      </c>
      <c r="I24" s="24"/>
      <c r="J24" s="25"/>
      <c r="K24" s="3"/>
      <c r="L24" s="3"/>
    </row>
    <row r="25" spans="1:22" s="1" customFormat="1" ht="24.75">
      <c r="A25" s="22" t="s">
        <v>109</v>
      </c>
      <c r="B25" s="60">
        <v>100</v>
      </c>
      <c r="C25" s="60">
        <v>3.68</v>
      </c>
      <c r="D25" s="60">
        <v>3.01</v>
      </c>
      <c r="E25" s="60">
        <v>17.63</v>
      </c>
      <c r="F25" s="60">
        <v>112.3</v>
      </c>
      <c r="G25" s="51">
        <v>0.02</v>
      </c>
      <c r="H25" s="50"/>
      <c r="I25" s="24"/>
      <c r="J25" s="25"/>
      <c r="K25" s="3"/>
      <c r="L25" s="3"/>
    </row>
    <row r="26" spans="1:22" s="1" customFormat="1">
      <c r="A26" s="22" t="s">
        <v>20</v>
      </c>
      <c r="B26" s="60">
        <v>150</v>
      </c>
      <c r="C26" s="60">
        <v>0.17899999999999999</v>
      </c>
      <c r="D26" s="60">
        <v>0.06</v>
      </c>
      <c r="E26" s="60">
        <v>18.72</v>
      </c>
      <c r="F26" s="60">
        <v>71.45</v>
      </c>
      <c r="G26" s="60">
        <v>0.3</v>
      </c>
      <c r="H26" s="23">
        <v>303</v>
      </c>
      <c r="I26" s="24"/>
      <c r="J26" s="25"/>
      <c r="K26" s="3"/>
      <c r="L26" s="3"/>
    </row>
    <row r="27" spans="1:22" s="1" customFormat="1">
      <c r="A27" s="26" t="s">
        <v>22</v>
      </c>
      <c r="B27" s="50">
        <v>40</v>
      </c>
      <c r="C27" s="50">
        <v>3.04</v>
      </c>
      <c r="D27" s="50">
        <v>0.36</v>
      </c>
      <c r="E27" s="50">
        <v>19.88</v>
      </c>
      <c r="F27" s="50">
        <v>90.4</v>
      </c>
      <c r="G27" s="50">
        <v>0</v>
      </c>
      <c r="H27" s="50"/>
      <c r="I27" s="24"/>
      <c r="J27" s="25"/>
      <c r="K27" s="6"/>
      <c r="L27" s="5"/>
    </row>
    <row r="28" spans="1:22" s="1" customFormat="1" ht="15.75" thickBot="1">
      <c r="A28" s="26" t="s">
        <v>21</v>
      </c>
      <c r="B28" s="51">
        <v>50</v>
      </c>
      <c r="C28" s="51">
        <v>3.3</v>
      </c>
      <c r="D28" s="51">
        <v>0.6</v>
      </c>
      <c r="E28" s="51">
        <v>19.8</v>
      </c>
      <c r="F28" s="51">
        <v>99</v>
      </c>
      <c r="G28" s="51">
        <v>0</v>
      </c>
      <c r="H28" s="39"/>
      <c r="I28" s="24"/>
      <c r="J28" s="25"/>
      <c r="K28" s="5"/>
      <c r="L28" s="5"/>
    </row>
    <row r="29" spans="1:22" s="1" customFormat="1" ht="15.75" thickBot="1">
      <c r="A29" s="98" t="s">
        <v>13</v>
      </c>
      <c r="B29" s="188">
        <f t="shared" ref="B29:G29" si="2">SUM(B21:B28)</f>
        <v>760</v>
      </c>
      <c r="C29" s="188">
        <f t="shared" si="2"/>
        <v>36.398999999999994</v>
      </c>
      <c r="D29" s="188">
        <f t="shared" si="2"/>
        <v>47.14</v>
      </c>
      <c r="E29" s="188">
        <f t="shared" si="2"/>
        <v>107.07499999999999</v>
      </c>
      <c r="F29" s="188">
        <f t="shared" si="2"/>
        <v>989.23</v>
      </c>
      <c r="G29" s="188">
        <f t="shared" si="2"/>
        <v>28.72</v>
      </c>
      <c r="H29" s="188"/>
      <c r="I29" s="35">
        <f>F29/F44</f>
        <v>0.44799648569824108</v>
      </c>
      <c r="J29" s="40" t="s">
        <v>65</v>
      </c>
      <c r="K29" s="5"/>
      <c r="L29" s="5"/>
    </row>
    <row r="30" spans="1:22" s="1" customFormat="1">
      <c r="A30" s="208" t="s">
        <v>23</v>
      </c>
      <c r="B30" s="209"/>
      <c r="C30" s="209"/>
      <c r="D30" s="209"/>
      <c r="E30" s="209"/>
      <c r="F30" s="209"/>
      <c r="G30" s="209"/>
      <c r="H30" s="210"/>
      <c r="I30" s="41"/>
      <c r="J30" s="42"/>
      <c r="K30" s="5"/>
      <c r="L30" s="5"/>
    </row>
    <row r="31" spans="1:22" s="1" customFormat="1">
      <c r="A31" s="146" t="s">
        <v>24</v>
      </c>
      <c r="B31" s="51">
        <v>155</v>
      </c>
      <c r="C31" s="51">
        <v>5.0999999999999996</v>
      </c>
      <c r="D31" s="51">
        <v>3.9</v>
      </c>
      <c r="E31" s="51">
        <v>17.5</v>
      </c>
      <c r="F31" s="51">
        <v>125.6</v>
      </c>
      <c r="G31" s="51">
        <v>0</v>
      </c>
      <c r="H31" s="147"/>
      <c r="I31" s="41"/>
      <c r="J31" s="42"/>
      <c r="K31" s="6"/>
      <c r="L31" s="5"/>
    </row>
    <row r="32" spans="1:22" s="1" customFormat="1">
      <c r="A32" s="146" t="s">
        <v>88</v>
      </c>
      <c r="B32" s="51">
        <v>150</v>
      </c>
      <c r="C32" s="51">
        <v>0.6</v>
      </c>
      <c r="D32" s="51">
        <v>0.6</v>
      </c>
      <c r="E32" s="51">
        <v>14.7</v>
      </c>
      <c r="F32" s="51">
        <v>70.5</v>
      </c>
      <c r="G32" s="51">
        <v>15</v>
      </c>
      <c r="H32" s="147"/>
      <c r="I32" s="41"/>
      <c r="J32" s="42"/>
      <c r="K32" s="6"/>
      <c r="L32" s="5"/>
    </row>
    <row r="33" spans="1:12" s="1" customFormat="1" ht="15.75" thickBot="1">
      <c r="A33" s="26" t="s">
        <v>84</v>
      </c>
      <c r="B33" s="51">
        <v>13</v>
      </c>
      <c r="C33" s="51">
        <v>0.92</v>
      </c>
      <c r="D33" s="51">
        <v>2.39</v>
      </c>
      <c r="E33" s="51">
        <v>8.4149999999999991</v>
      </c>
      <c r="F33" s="51">
        <v>57.46</v>
      </c>
      <c r="G33" s="51">
        <v>0</v>
      </c>
      <c r="H33" s="170"/>
      <c r="I33" s="43"/>
      <c r="J33" s="44"/>
      <c r="K33" s="3"/>
      <c r="L33" s="3"/>
    </row>
    <row r="34" spans="1:12" s="1" customFormat="1" ht="15.75" thickBot="1">
      <c r="A34" s="125" t="s">
        <v>48</v>
      </c>
      <c r="B34" s="112">
        <f>B31+B33</f>
        <v>168</v>
      </c>
      <c r="C34" s="112">
        <f>C31+C33</f>
        <v>6.02</v>
      </c>
      <c r="D34" s="112">
        <f>D31+D33</f>
        <v>6.29</v>
      </c>
      <c r="E34" s="112">
        <f>E31+E33</f>
        <v>25.914999999999999</v>
      </c>
      <c r="F34" s="112">
        <f>F31+F33</f>
        <v>183.06</v>
      </c>
      <c r="G34" s="112">
        <v>0</v>
      </c>
      <c r="H34" s="148"/>
      <c r="I34" s="35">
        <f>F34/F44</f>
        <v>8.2903103092223249E-2</v>
      </c>
      <c r="J34" s="40" t="s">
        <v>66</v>
      </c>
      <c r="K34" s="5"/>
      <c r="L34" s="5"/>
    </row>
    <row r="35" spans="1:12" s="1" customFormat="1">
      <c r="A35" s="214" t="s">
        <v>14</v>
      </c>
      <c r="B35" s="215"/>
      <c r="C35" s="215"/>
      <c r="D35" s="215"/>
      <c r="E35" s="215"/>
      <c r="F35" s="215"/>
      <c r="G35" s="215"/>
      <c r="H35" s="215"/>
      <c r="I35" s="31"/>
      <c r="J35" s="32"/>
      <c r="K35" s="3"/>
      <c r="L35" s="3"/>
    </row>
    <row r="36" spans="1:12" s="1" customFormat="1" ht="24.75">
      <c r="A36" s="22" t="s">
        <v>114</v>
      </c>
      <c r="B36" s="23">
        <v>150</v>
      </c>
      <c r="C36" s="23">
        <v>20.420000000000002</v>
      </c>
      <c r="D36" s="23">
        <v>16.010000000000002</v>
      </c>
      <c r="E36" s="23">
        <v>21.95</v>
      </c>
      <c r="F36" s="23">
        <v>313.5</v>
      </c>
      <c r="G36" s="23">
        <v>2</v>
      </c>
      <c r="H36" s="23">
        <v>68</v>
      </c>
      <c r="I36" s="41"/>
      <c r="J36" s="42"/>
      <c r="K36" s="3"/>
      <c r="L36" s="3"/>
    </row>
    <row r="37" spans="1:12" s="1" customFormat="1">
      <c r="A37" s="22" t="s">
        <v>49</v>
      </c>
      <c r="B37" s="23">
        <v>20</v>
      </c>
      <c r="C37" s="23">
        <v>2.54</v>
      </c>
      <c r="D37" s="23">
        <v>2.2999999999999998</v>
      </c>
      <c r="E37" s="23">
        <v>0.14000000000000001</v>
      </c>
      <c r="F37" s="23">
        <v>31.5</v>
      </c>
      <c r="G37" s="23">
        <v>0</v>
      </c>
      <c r="H37" s="23">
        <v>56</v>
      </c>
      <c r="I37" s="41"/>
      <c r="J37" s="42"/>
      <c r="K37" s="3"/>
      <c r="L37" s="3"/>
    </row>
    <row r="38" spans="1:12" s="1" customFormat="1">
      <c r="A38" s="22" t="s">
        <v>26</v>
      </c>
      <c r="B38" s="23">
        <v>40</v>
      </c>
      <c r="C38" s="23">
        <v>0.93</v>
      </c>
      <c r="D38" s="23">
        <v>0.75</v>
      </c>
      <c r="E38" s="23">
        <v>7.11</v>
      </c>
      <c r="F38" s="23">
        <v>37.090000000000003</v>
      </c>
      <c r="G38" s="23">
        <v>0.44</v>
      </c>
      <c r="H38" s="23">
        <v>323</v>
      </c>
      <c r="I38" s="24"/>
      <c r="J38" s="25"/>
      <c r="K38" s="3"/>
      <c r="L38" s="3"/>
    </row>
    <row r="39" spans="1:12" s="1" customFormat="1">
      <c r="A39" s="22" t="s">
        <v>36</v>
      </c>
      <c r="B39" s="23"/>
      <c r="C39" s="23"/>
      <c r="D39" s="23"/>
      <c r="E39" s="23"/>
      <c r="F39" s="23"/>
      <c r="G39" s="23"/>
      <c r="H39" s="23"/>
      <c r="I39" s="24"/>
      <c r="J39" s="25"/>
      <c r="K39" s="3"/>
      <c r="L39" s="3"/>
    </row>
    <row r="40" spans="1:12" s="1" customFormat="1" ht="24.75">
      <c r="A40" s="22" t="s">
        <v>110</v>
      </c>
      <c r="B40" s="23">
        <v>150</v>
      </c>
      <c r="C40" s="23">
        <v>0.15</v>
      </c>
      <c r="D40" s="23">
        <v>0.06</v>
      </c>
      <c r="E40" s="23">
        <v>20.14</v>
      </c>
      <c r="F40" s="23">
        <v>76.7</v>
      </c>
      <c r="G40" s="23">
        <v>1.36</v>
      </c>
      <c r="H40" s="23">
        <v>302</v>
      </c>
      <c r="I40" s="24"/>
      <c r="J40" s="25"/>
      <c r="K40" s="3"/>
      <c r="L40" s="3"/>
    </row>
    <row r="41" spans="1:12" s="1" customFormat="1">
      <c r="A41" s="26"/>
      <c r="B41" s="51"/>
      <c r="C41" s="51"/>
      <c r="D41" s="51"/>
      <c r="E41" s="51"/>
      <c r="F41" s="51"/>
      <c r="G41" s="51"/>
      <c r="H41" s="39"/>
      <c r="I41" s="43"/>
      <c r="J41" s="44"/>
      <c r="K41" s="6"/>
      <c r="L41" s="5"/>
    </row>
    <row r="42" spans="1:12" s="1" customFormat="1" ht="15.75" thickBot="1">
      <c r="A42" s="22"/>
      <c r="B42" s="45"/>
      <c r="C42" s="45"/>
      <c r="D42" s="45"/>
      <c r="E42" s="45"/>
      <c r="F42" s="45"/>
      <c r="G42" s="45"/>
      <c r="H42" s="45"/>
      <c r="I42" s="24"/>
      <c r="J42" s="25"/>
      <c r="K42" s="6"/>
      <c r="L42" s="5"/>
    </row>
    <row r="43" spans="1:12" s="1" customFormat="1" ht="15.75" thickBot="1">
      <c r="A43" s="127" t="s">
        <v>15</v>
      </c>
      <c r="B43" s="188">
        <f t="shared" ref="B43:G43" si="3">SUM(B36:B42)</f>
        <v>360</v>
      </c>
      <c r="C43" s="188">
        <f t="shared" si="3"/>
        <v>24.04</v>
      </c>
      <c r="D43" s="188">
        <f t="shared" si="3"/>
        <v>19.12</v>
      </c>
      <c r="E43" s="188">
        <f t="shared" si="3"/>
        <v>49.34</v>
      </c>
      <c r="F43" s="188">
        <f t="shared" si="3"/>
        <v>458.79</v>
      </c>
      <c r="G43" s="188">
        <f t="shared" si="3"/>
        <v>3.8</v>
      </c>
      <c r="H43" s="188"/>
      <c r="I43" s="29">
        <f>F43/F44</f>
        <v>0.20777403401989025</v>
      </c>
      <c r="J43" s="46" t="s">
        <v>64</v>
      </c>
      <c r="K43" s="3"/>
      <c r="L43" s="3"/>
    </row>
    <row r="44" spans="1:12" s="1" customFormat="1" ht="12" customHeight="1" thickBot="1">
      <c r="A44" s="128" t="s">
        <v>105</v>
      </c>
      <c r="B44" s="188">
        <f t="shared" ref="B44:G44" si="4">B16+B19+B29+B34+B43</f>
        <v>1990</v>
      </c>
      <c r="C44" s="188">
        <f t="shared" si="4"/>
        <v>81.248999999999995</v>
      </c>
      <c r="D44" s="188">
        <f t="shared" si="4"/>
        <v>96.691000000000017</v>
      </c>
      <c r="E44" s="188">
        <f t="shared" si="4"/>
        <v>259.90999999999997</v>
      </c>
      <c r="F44" s="188">
        <f t="shared" si="4"/>
        <v>2208.12</v>
      </c>
      <c r="G44" s="188">
        <f t="shared" si="4"/>
        <v>45.420499999999997</v>
      </c>
      <c r="H44" s="188"/>
      <c r="I44" s="29">
        <f>F44/1963</f>
        <v>1.1248700967906264</v>
      </c>
      <c r="J44" s="47" t="s">
        <v>67</v>
      </c>
      <c r="K44" s="3"/>
      <c r="L44" s="3"/>
    </row>
    <row r="45" spans="1:12">
      <c r="A45" s="136"/>
      <c r="B45" s="136"/>
      <c r="C45" s="136"/>
      <c r="D45" s="136"/>
      <c r="E45" s="136"/>
      <c r="F45" s="136"/>
      <c r="G45" s="136"/>
      <c r="H45" s="136"/>
    </row>
    <row r="46" spans="1:12" s="1" customFormat="1" ht="33" customHeight="1" thickBot="1">
      <c r="A46" s="138" t="s">
        <v>72</v>
      </c>
      <c r="B46" s="139"/>
      <c r="C46" s="139"/>
      <c r="D46" s="139"/>
      <c r="E46" s="139"/>
      <c r="F46" s="139"/>
      <c r="G46" s="139"/>
      <c r="H46" s="139"/>
      <c r="I46" s="97"/>
      <c r="J46" s="96"/>
      <c r="K46" s="3"/>
      <c r="L46" s="3"/>
    </row>
    <row r="47" spans="1:12" s="1" customFormat="1" ht="12.75" hidden="1" customHeight="1" thickBot="1">
      <c r="A47" s="137"/>
      <c r="B47" s="134"/>
      <c r="C47" s="134"/>
      <c r="D47" s="134"/>
      <c r="E47" s="134"/>
      <c r="F47" s="134"/>
      <c r="G47" s="134"/>
      <c r="H47" s="134"/>
      <c r="I47" s="19"/>
      <c r="J47" s="18"/>
      <c r="K47" s="3"/>
      <c r="L47" s="3"/>
    </row>
    <row r="48" spans="1:12" s="1" customFormat="1" ht="12.75" hidden="1" customHeight="1" thickBot="1">
      <c r="A48" s="137"/>
      <c r="B48" s="134"/>
      <c r="C48" s="134"/>
      <c r="D48" s="134"/>
      <c r="E48" s="134"/>
      <c r="F48" s="134"/>
      <c r="G48" s="134"/>
      <c r="H48" s="134"/>
      <c r="I48" s="19"/>
      <c r="J48" s="18"/>
      <c r="K48" s="3"/>
      <c r="L48" s="3"/>
    </row>
    <row r="49" spans="1:12" s="1" customFormat="1">
      <c r="A49" s="216" t="s">
        <v>17</v>
      </c>
      <c r="B49" s="218" t="s">
        <v>77</v>
      </c>
      <c r="C49" s="13" t="s">
        <v>0</v>
      </c>
      <c r="D49" s="13"/>
      <c r="E49" s="13"/>
      <c r="F49" s="218" t="s">
        <v>78</v>
      </c>
      <c r="G49" s="218" t="s">
        <v>16</v>
      </c>
      <c r="H49" s="218" t="s">
        <v>76</v>
      </c>
      <c r="I49" s="222" t="s">
        <v>80</v>
      </c>
      <c r="J49" s="223"/>
      <c r="K49" s="4"/>
      <c r="L49" s="4"/>
    </row>
    <row r="50" spans="1:12" s="1" customFormat="1" ht="23.25" customHeight="1">
      <c r="A50" s="217"/>
      <c r="B50" s="219"/>
      <c r="C50" s="2" t="s">
        <v>1</v>
      </c>
      <c r="D50" s="2" t="s">
        <v>2</v>
      </c>
      <c r="E50" s="2" t="s">
        <v>3</v>
      </c>
      <c r="F50" s="219"/>
      <c r="G50" s="219"/>
      <c r="H50" s="219"/>
      <c r="I50" s="11" t="s">
        <v>4</v>
      </c>
      <c r="J50" s="14" t="s">
        <v>5</v>
      </c>
      <c r="K50" s="4"/>
      <c r="L50" s="4"/>
    </row>
    <row r="51" spans="1:12" s="1" customFormat="1">
      <c r="A51" s="224" t="s">
        <v>6</v>
      </c>
      <c r="B51" s="225"/>
      <c r="C51" s="225"/>
      <c r="D51" s="225"/>
      <c r="E51" s="225"/>
      <c r="F51" s="225"/>
      <c r="G51" s="225"/>
      <c r="H51" s="226"/>
      <c r="I51" s="20"/>
      <c r="J51" s="21"/>
      <c r="K51" s="3"/>
      <c r="L51" s="3"/>
    </row>
    <row r="52" spans="1:12" s="1" customFormat="1">
      <c r="A52" s="190" t="s">
        <v>86</v>
      </c>
      <c r="B52" s="165">
        <v>50</v>
      </c>
      <c r="C52" s="165">
        <v>0.48699999999999999</v>
      </c>
      <c r="D52" s="165">
        <v>4.1000000000000002E-2</v>
      </c>
      <c r="E52" s="165">
        <v>7.3040000000000003</v>
      </c>
      <c r="F52" s="165">
        <v>29.707999999999998</v>
      </c>
      <c r="G52" s="165">
        <v>2.4</v>
      </c>
      <c r="H52" s="165">
        <v>9</v>
      </c>
      <c r="I52" s="48"/>
      <c r="J52" s="49"/>
      <c r="K52" s="3"/>
      <c r="L52" s="3"/>
    </row>
    <row r="53" spans="1:12" s="1" customFormat="1">
      <c r="A53" s="22" t="s">
        <v>118</v>
      </c>
      <c r="B53" s="37">
        <v>250</v>
      </c>
      <c r="C53" s="37">
        <v>7.35</v>
      </c>
      <c r="D53" s="37">
        <v>8.11</v>
      </c>
      <c r="E53" s="37">
        <v>32.450000000000003</v>
      </c>
      <c r="F53" s="37">
        <v>224.07</v>
      </c>
      <c r="G53" s="50">
        <v>3</v>
      </c>
      <c r="H53" s="37">
        <v>175</v>
      </c>
      <c r="I53" s="24"/>
      <c r="J53" s="25"/>
      <c r="K53" s="3"/>
      <c r="L53" s="3"/>
    </row>
    <row r="54" spans="1:12" s="1" customFormat="1">
      <c r="A54" s="26" t="s">
        <v>18</v>
      </c>
      <c r="B54" s="50">
        <v>30</v>
      </c>
      <c r="C54" s="50">
        <v>2.31</v>
      </c>
      <c r="D54" s="50">
        <v>0.9</v>
      </c>
      <c r="E54" s="50">
        <v>15.03</v>
      </c>
      <c r="F54" s="50">
        <v>78</v>
      </c>
      <c r="G54" s="50">
        <v>0</v>
      </c>
      <c r="H54" s="50">
        <v>1</v>
      </c>
      <c r="I54" s="24"/>
      <c r="J54" s="25"/>
      <c r="K54" s="3"/>
      <c r="L54" s="3"/>
    </row>
    <row r="55" spans="1:12" s="1" customFormat="1">
      <c r="A55" s="26" t="s">
        <v>7</v>
      </c>
      <c r="B55" s="101">
        <v>10</v>
      </c>
      <c r="C55" s="101">
        <v>0.06</v>
      </c>
      <c r="D55" s="101">
        <v>8.26</v>
      </c>
      <c r="E55" s="101">
        <v>0.1</v>
      </c>
      <c r="F55" s="101">
        <v>74.8</v>
      </c>
      <c r="G55" s="101">
        <v>0</v>
      </c>
      <c r="H55" s="27">
        <v>1</v>
      </c>
      <c r="I55" s="24"/>
      <c r="J55" s="25"/>
      <c r="K55" s="3"/>
      <c r="L55" s="3"/>
    </row>
    <row r="56" spans="1:12" s="1" customFormat="1">
      <c r="A56" s="26" t="s">
        <v>152</v>
      </c>
      <c r="B56" s="101"/>
      <c r="C56" s="101"/>
      <c r="D56" s="101"/>
      <c r="E56" s="101"/>
      <c r="F56" s="101"/>
      <c r="G56" s="101"/>
      <c r="H56" s="27"/>
      <c r="I56" s="24"/>
      <c r="J56" s="25"/>
      <c r="K56" s="3"/>
      <c r="L56" s="3"/>
    </row>
    <row r="57" spans="1:12" s="1" customFormat="1">
      <c r="A57" s="26" t="s">
        <v>8</v>
      </c>
      <c r="B57" s="50">
        <v>11</v>
      </c>
      <c r="C57" s="50">
        <v>2.5</v>
      </c>
      <c r="D57" s="50">
        <v>3.2</v>
      </c>
      <c r="E57" s="50">
        <v>0</v>
      </c>
      <c r="F57" s="50">
        <v>39.799999999999997</v>
      </c>
      <c r="G57" s="50">
        <v>0.1</v>
      </c>
      <c r="H57" s="50"/>
      <c r="I57" s="24"/>
      <c r="J57" s="25"/>
      <c r="K57" s="3"/>
      <c r="L57" s="3"/>
    </row>
    <row r="58" spans="1:12" s="1" customFormat="1" ht="25.5" thickBot="1">
      <c r="A58" s="26" t="s">
        <v>31</v>
      </c>
      <c r="B58" s="51">
        <v>180</v>
      </c>
      <c r="C58" s="51">
        <v>3.4049999999999998</v>
      </c>
      <c r="D58" s="51">
        <v>3</v>
      </c>
      <c r="E58" s="51">
        <v>18.670000000000002</v>
      </c>
      <c r="F58" s="51">
        <v>110.59</v>
      </c>
      <c r="G58" s="51">
        <v>1.76</v>
      </c>
      <c r="H58" s="51">
        <v>294</v>
      </c>
      <c r="I58" s="24"/>
      <c r="J58" s="25"/>
      <c r="K58" s="5"/>
      <c r="L58" s="5"/>
    </row>
    <row r="59" spans="1:12" s="1" customFormat="1" ht="15.75" thickBot="1">
      <c r="A59" s="98" t="s">
        <v>9</v>
      </c>
      <c r="B59" s="188">
        <f t="shared" ref="B59:G59" si="5">SUM(B52:B58)</f>
        <v>531</v>
      </c>
      <c r="C59" s="188">
        <f t="shared" si="5"/>
        <v>16.112000000000002</v>
      </c>
      <c r="D59" s="188">
        <f t="shared" si="5"/>
        <v>23.510999999999999</v>
      </c>
      <c r="E59" s="188">
        <f t="shared" si="5"/>
        <v>73.554000000000002</v>
      </c>
      <c r="F59" s="188">
        <f t="shared" si="5"/>
        <v>556.96800000000007</v>
      </c>
      <c r="G59" s="188">
        <f t="shared" si="5"/>
        <v>7.26</v>
      </c>
      <c r="H59" s="188"/>
      <c r="I59" s="52">
        <f>F59/F86</f>
        <v>0.29174100291338728</v>
      </c>
      <c r="J59" s="30" t="s">
        <v>64</v>
      </c>
      <c r="K59" s="3"/>
      <c r="L59" s="3"/>
    </row>
    <row r="60" spans="1:12" s="1" customFormat="1">
      <c r="A60" s="211" t="s">
        <v>10</v>
      </c>
      <c r="B60" s="212"/>
      <c r="C60" s="212"/>
      <c r="D60" s="212"/>
      <c r="E60" s="212"/>
      <c r="F60" s="212"/>
      <c r="G60" s="212"/>
      <c r="H60" s="213"/>
      <c r="I60" s="31"/>
      <c r="J60" s="32"/>
      <c r="K60" s="3"/>
      <c r="L60" s="3"/>
    </row>
    <row r="61" spans="1:12" s="1" customFormat="1" ht="15.75" thickBot="1">
      <c r="A61" s="22" t="s">
        <v>19</v>
      </c>
      <c r="B61" s="60">
        <v>200</v>
      </c>
      <c r="C61" s="60">
        <v>0</v>
      </c>
      <c r="D61" s="60">
        <v>0</v>
      </c>
      <c r="E61" s="60">
        <v>19.5</v>
      </c>
      <c r="F61" s="60">
        <v>76.8</v>
      </c>
      <c r="G61" s="60">
        <v>12.8</v>
      </c>
      <c r="H61" s="28"/>
      <c r="I61" s="24"/>
      <c r="J61" s="25"/>
      <c r="K61" s="5"/>
      <c r="L61" s="5"/>
    </row>
    <row r="62" spans="1:12" s="1" customFormat="1" ht="15.75" thickBot="1">
      <c r="A62" s="98" t="s">
        <v>11</v>
      </c>
      <c r="B62" s="178">
        <f t="shared" ref="B62:G62" si="6">B61</f>
        <v>200</v>
      </c>
      <c r="C62" s="178">
        <f t="shared" si="6"/>
        <v>0</v>
      </c>
      <c r="D62" s="178">
        <f t="shared" si="6"/>
        <v>0</v>
      </c>
      <c r="E62" s="178">
        <f t="shared" si="6"/>
        <v>19.5</v>
      </c>
      <c r="F62" s="178">
        <f t="shared" si="6"/>
        <v>76.8</v>
      </c>
      <c r="G62" s="178">
        <f t="shared" si="6"/>
        <v>12.8</v>
      </c>
      <c r="H62" s="179"/>
      <c r="I62" s="35">
        <f>F62/F86</f>
        <v>4.022800057408709E-2</v>
      </c>
      <c r="J62" s="53">
        <v>0.05</v>
      </c>
      <c r="K62" s="3"/>
      <c r="L62" s="3"/>
    </row>
    <row r="63" spans="1:12" s="1" customFormat="1">
      <c r="A63" s="227" t="s">
        <v>12</v>
      </c>
      <c r="B63" s="228"/>
      <c r="C63" s="228"/>
      <c r="D63" s="228"/>
      <c r="E63" s="228"/>
      <c r="F63" s="228"/>
      <c r="G63" s="228"/>
      <c r="H63" s="229"/>
      <c r="I63" s="31"/>
      <c r="J63" s="32"/>
      <c r="K63" s="5"/>
      <c r="L63" s="5"/>
    </row>
    <row r="64" spans="1:12" s="1" customFormat="1">
      <c r="A64" s="54" t="s">
        <v>115</v>
      </c>
      <c r="B64" s="37">
        <v>50</v>
      </c>
      <c r="C64" s="37">
        <v>1.37</v>
      </c>
      <c r="D64" s="37">
        <v>3.52</v>
      </c>
      <c r="E64" s="37">
        <v>4.67</v>
      </c>
      <c r="F64" s="37">
        <v>54.68</v>
      </c>
      <c r="G64" s="37">
        <v>6.25</v>
      </c>
      <c r="H64" s="37">
        <v>60</v>
      </c>
      <c r="I64" s="24"/>
      <c r="J64" s="25"/>
      <c r="K64" s="5"/>
      <c r="L64" s="5"/>
    </row>
    <row r="65" spans="1:12" s="1" customFormat="1">
      <c r="A65" s="79" t="s">
        <v>46</v>
      </c>
      <c r="B65" s="37">
        <v>250</v>
      </c>
      <c r="C65" s="37">
        <v>16.46</v>
      </c>
      <c r="D65" s="37">
        <v>4.53</v>
      </c>
      <c r="E65" s="37">
        <v>7.83</v>
      </c>
      <c r="F65" s="37">
        <v>137.69</v>
      </c>
      <c r="G65" s="37"/>
      <c r="H65" s="37">
        <v>37</v>
      </c>
      <c r="I65" s="24"/>
      <c r="J65" s="25"/>
      <c r="K65" s="5"/>
      <c r="L65" s="5"/>
    </row>
    <row r="66" spans="1:12" s="1" customFormat="1">
      <c r="A66" s="79" t="s">
        <v>95</v>
      </c>
      <c r="B66" s="51">
        <v>5</v>
      </c>
      <c r="C66" s="51">
        <v>0.14000000000000001</v>
      </c>
      <c r="D66" s="51">
        <v>0.75</v>
      </c>
      <c r="E66" s="51">
        <v>0.15</v>
      </c>
      <c r="F66" s="51">
        <v>10.5</v>
      </c>
      <c r="G66" s="51">
        <v>0</v>
      </c>
      <c r="H66" s="37"/>
      <c r="I66" s="24"/>
      <c r="J66" s="25"/>
      <c r="K66" s="3"/>
      <c r="L66" s="3"/>
    </row>
    <row r="67" spans="1:12" s="1" customFormat="1">
      <c r="A67" s="22" t="s">
        <v>111</v>
      </c>
      <c r="B67" s="37">
        <v>200</v>
      </c>
      <c r="C67" s="37">
        <v>9.23</v>
      </c>
      <c r="D67" s="37">
        <v>12.05</v>
      </c>
      <c r="E67" s="37">
        <v>28.34</v>
      </c>
      <c r="F67" s="37">
        <v>251.63</v>
      </c>
      <c r="G67" s="37">
        <v>34.61</v>
      </c>
      <c r="H67" s="37">
        <v>152</v>
      </c>
      <c r="I67" s="24"/>
      <c r="J67" s="25"/>
      <c r="K67" s="3"/>
      <c r="L67" s="3"/>
    </row>
    <row r="68" spans="1:12" s="1" customFormat="1">
      <c r="A68" s="67" t="s">
        <v>112</v>
      </c>
      <c r="B68" s="50">
        <v>180</v>
      </c>
      <c r="C68" s="50">
        <v>0.27</v>
      </c>
      <c r="D68" s="50">
        <v>0.11</v>
      </c>
      <c r="E68" s="50">
        <v>19.940000000000001</v>
      </c>
      <c r="F68" s="50">
        <v>81.72</v>
      </c>
      <c r="G68" s="50">
        <v>23.22</v>
      </c>
      <c r="H68" s="50">
        <v>95</v>
      </c>
      <c r="I68" s="24"/>
      <c r="J68" s="25"/>
      <c r="K68" s="3"/>
      <c r="L68" s="3"/>
    </row>
    <row r="69" spans="1:12" s="1" customFormat="1">
      <c r="A69" s="26" t="s">
        <v>22</v>
      </c>
      <c r="B69" s="120">
        <v>25</v>
      </c>
      <c r="C69" s="51">
        <v>1.9</v>
      </c>
      <c r="D69" s="51">
        <v>0.22500000000000001</v>
      </c>
      <c r="E69" s="51">
        <v>12.425000000000001</v>
      </c>
      <c r="F69" s="51">
        <v>56.5</v>
      </c>
      <c r="G69" s="51">
        <v>0</v>
      </c>
      <c r="H69" s="50"/>
      <c r="I69" s="56"/>
      <c r="J69" s="57"/>
      <c r="K69" s="7"/>
      <c r="L69" s="7"/>
    </row>
    <row r="70" spans="1:12" s="1" customFormat="1">
      <c r="A70" s="26" t="s">
        <v>21</v>
      </c>
      <c r="B70" s="51">
        <v>50</v>
      </c>
      <c r="C70" s="51">
        <v>3.3</v>
      </c>
      <c r="D70" s="51">
        <v>0.6</v>
      </c>
      <c r="E70" s="51">
        <v>19.8</v>
      </c>
      <c r="F70" s="51">
        <v>99</v>
      </c>
      <c r="G70" s="51">
        <v>0</v>
      </c>
      <c r="H70" s="51"/>
      <c r="I70" s="24"/>
      <c r="J70" s="25"/>
      <c r="K70" s="5"/>
      <c r="L70" s="5"/>
    </row>
    <row r="71" spans="1:12" s="12" customFormat="1" ht="15.75" thickBot="1">
      <c r="A71" s="26"/>
      <c r="B71" s="51"/>
      <c r="C71" s="51"/>
      <c r="D71" s="51"/>
      <c r="E71" s="51"/>
      <c r="F71" s="51"/>
      <c r="G71" s="51"/>
      <c r="H71" s="51"/>
      <c r="I71" s="24"/>
      <c r="J71" s="25"/>
      <c r="K71" s="5"/>
      <c r="L71" s="5"/>
    </row>
    <row r="72" spans="1:12" s="12" customFormat="1" ht="15.75" thickBot="1">
      <c r="A72" s="98" t="s">
        <v>13</v>
      </c>
      <c r="B72" s="112">
        <f t="shared" ref="B72:G72" si="7">SUM(B64:B71)</f>
        <v>760</v>
      </c>
      <c r="C72" s="112">
        <f t="shared" si="7"/>
        <v>32.67</v>
      </c>
      <c r="D72" s="112">
        <f t="shared" si="7"/>
        <v>21.785000000000004</v>
      </c>
      <c r="E72" s="112">
        <f t="shared" si="7"/>
        <v>93.155000000000001</v>
      </c>
      <c r="F72" s="112">
        <f t="shared" si="7"/>
        <v>691.72</v>
      </c>
      <c r="G72" s="112">
        <f t="shared" si="7"/>
        <v>64.08</v>
      </c>
      <c r="H72" s="112"/>
      <c r="I72" s="58">
        <f>F72/F86</f>
        <v>0.36232438225400421</v>
      </c>
      <c r="J72" s="40" t="s">
        <v>65</v>
      </c>
      <c r="K72" s="9"/>
      <c r="L72" s="9"/>
    </row>
    <row r="73" spans="1:12" s="1" customFormat="1">
      <c r="A73" s="208" t="s">
        <v>23</v>
      </c>
      <c r="B73" s="209"/>
      <c r="C73" s="209"/>
      <c r="D73" s="209"/>
      <c r="E73" s="209"/>
      <c r="F73" s="209"/>
      <c r="G73" s="209"/>
      <c r="H73" s="210"/>
      <c r="I73" s="41"/>
      <c r="J73" s="42"/>
      <c r="K73" s="3"/>
      <c r="L73" s="3"/>
    </row>
    <row r="74" spans="1:12" s="1" customFormat="1">
      <c r="A74" s="146" t="s">
        <v>33</v>
      </c>
      <c r="B74" s="51">
        <v>155</v>
      </c>
      <c r="C74" s="51">
        <v>4.3</v>
      </c>
      <c r="D74" s="51">
        <v>5</v>
      </c>
      <c r="E74" s="51">
        <v>6.2</v>
      </c>
      <c r="F74" s="51">
        <v>86.8</v>
      </c>
      <c r="G74" s="51">
        <v>1.1000000000000001</v>
      </c>
      <c r="H74" s="147"/>
      <c r="I74" s="41"/>
      <c r="J74" s="44"/>
      <c r="K74" s="5"/>
      <c r="L74" s="5"/>
    </row>
    <row r="75" spans="1:12" s="1" customFormat="1">
      <c r="A75" s="146" t="s">
        <v>88</v>
      </c>
      <c r="B75" s="78">
        <v>150</v>
      </c>
      <c r="C75" s="78">
        <v>0.6</v>
      </c>
      <c r="D75" s="78">
        <v>0.6</v>
      </c>
      <c r="E75" s="78">
        <v>14.7</v>
      </c>
      <c r="F75" s="78">
        <v>70.5</v>
      </c>
      <c r="G75" s="78">
        <v>15</v>
      </c>
      <c r="H75" s="147"/>
      <c r="I75" s="41"/>
      <c r="J75" s="44"/>
      <c r="K75" s="5"/>
      <c r="L75" s="5"/>
    </row>
    <row r="76" spans="1:12" s="1" customFormat="1" ht="15.75" thickBot="1">
      <c r="A76" s="146" t="s">
        <v>145</v>
      </c>
      <c r="B76" s="78">
        <v>20</v>
      </c>
      <c r="C76" s="78">
        <v>1.3</v>
      </c>
      <c r="D76" s="78">
        <v>5.6</v>
      </c>
      <c r="E76" s="78">
        <v>12</v>
      </c>
      <c r="F76" s="78">
        <v>104</v>
      </c>
      <c r="G76" s="78"/>
      <c r="H76" s="147"/>
      <c r="I76" s="41"/>
      <c r="J76" s="44"/>
      <c r="K76" s="5"/>
      <c r="L76" s="5"/>
    </row>
    <row r="77" spans="1:12" s="1" customFormat="1" ht="15.75" thickBot="1">
      <c r="A77" s="98" t="s">
        <v>48</v>
      </c>
      <c r="B77" s="112">
        <f t="shared" ref="B77:G77" si="8">B74+B76</f>
        <v>175</v>
      </c>
      <c r="C77" s="112">
        <f t="shared" si="8"/>
        <v>5.6</v>
      </c>
      <c r="D77" s="112">
        <f t="shared" si="8"/>
        <v>10.6</v>
      </c>
      <c r="E77" s="112">
        <f t="shared" si="8"/>
        <v>18.2</v>
      </c>
      <c r="F77" s="112">
        <f t="shared" si="8"/>
        <v>190.8</v>
      </c>
      <c r="G77" s="112">
        <f t="shared" si="8"/>
        <v>1.1000000000000001</v>
      </c>
      <c r="H77" s="148"/>
      <c r="I77" s="35">
        <f>F77/F86</f>
        <v>9.9941438926247628E-2</v>
      </c>
      <c r="J77" s="40" t="s">
        <v>66</v>
      </c>
      <c r="K77" s="5"/>
      <c r="L77" s="5"/>
    </row>
    <row r="78" spans="1:12" s="1" customFormat="1">
      <c r="A78" s="214" t="s">
        <v>14</v>
      </c>
      <c r="B78" s="215"/>
      <c r="C78" s="215"/>
      <c r="D78" s="215"/>
      <c r="E78" s="215"/>
      <c r="F78" s="215"/>
      <c r="G78" s="215"/>
      <c r="H78" s="215"/>
      <c r="I78" s="86"/>
      <c r="J78" s="87"/>
      <c r="K78" s="3"/>
    </row>
    <row r="79" spans="1:12" s="1" customFormat="1">
      <c r="A79" s="55" t="s">
        <v>49</v>
      </c>
      <c r="B79" s="28">
        <v>20</v>
      </c>
      <c r="C79" s="28">
        <f>5.08/2</f>
        <v>2.54</v>
      </c>
      <c r="D79" s="28">
        <v>2.2999999999999998</v>
      </c>
      <c r="E79" s="28">
        <v>0.14000000000000001</v>
      </c>
      <c r="F79" s="28">
        <f>63/2</f>
        <v>31.5</v>
      </c>
      <c r="G79" s="28">
        <v>0</v>
      </c>
      <c r="H79" s="27">
        <v>56</v>
      </c>
      <c r="I79" s="88"/>
      <c r="J79" s="89"/>
      <c r="K79" s="3"/>
      <c r="L79" s="3"/>
    </row>
    <row r="80" spans="1:12" s="1" customFormat="1" ht="24.75">
      <c r="A80" s="54" t="s">
        <v>34</v>
      </c>
      <c r="B80" s="37">
        <v>200</v>
      </c>
      <c r="C80" s="37">
        <v>3.2440000000000002</v>
      </c>
      <c r="D80" s="37">
        <v>8.5649999999999995</v>
      </c>
      <c r="E80" s="37">
        <v>15.51</v>
      </c>
      <c r="F80" s="37">
        <v>148.22</v>
      </c>
      <c r="G80" s="37">
        <v>77.459999999999994</v>
      </c>
      <c r="H80" s="37">
        <v>244</v>
      </c>
      <c r="I80" s="24"/>
      <c r="J80" s="25"/>
      <c r="K80" s="3"/>
      <c r="L80" s="3"/>
    </row>
    <row r="81" spans="1:12" s="1" customFormat="1">
      <c r="A81" s="22" t="s">
        <v>116</v>
      </c>
      <c r="B81" s="60">
        <v>50</v>
      </c>
      <c r="C81" s="60">
        <v>3.54</v>
      </c>
      <c r="D81" s="60">
        <v>4.09</v>
      </c>
      <c r="E81" s="60">
        <v>28.1</v>
      </c>
      <c r="F81" s="60">
        <v>156.36000000000001</v>
      </c>
      <c r="G81" s="60">
        <v>0.66</v>
      </c>
      <c r="H81" s="60">
        <v>277</v>
      </c>
      <c r="I81" s="88"/>
      <c r="J81" s="89"/>
      <c r="K81" s="3"/>
      <c r="L81" s="3"/>
    </row>
    <row r="82" spans="1:12" s="1" customFormat="1">
      <c r="A82" s="26" t="s">
        <v>22</v>
      </c>
      <c r="B82" s="120">
        <v>25</v>
      </c>
      <c r="C82" s="51">
        <v>1.9</v>
      </c>
      <c r="D82" s="51">
        <v>0.22500000000000001</v>
      </c>
      <c r="E82" s="51">
        <v>12.425000000000001</v>
      </c>
      <c r="F82" s="51">
        <v>56.5</v>
      </c>
      <c r="G82" s="51">
        <v>0</v>
      </c>
      <c r="H82" s="50"/>
      <c r="I82" s="88"/>
      <c r="J82" s="89"/>
      <c r="K82" s="3"/>
      <c r="L82" s="3"/>
    </row>
    <row r="83" spans="1:12" s="1" customFormat="1">
      <c r="A83" s="22" t="s">
        <v>41</v>
      </c>
      <c r="B83" s="60">
        <v>200</v>
      </c>
      <c r="C83" s="60">
        <v>0.12</v>
      </c>
      <c r="D83" s="60">
        <v>3.1E-2</v>
      </c>
      <c r="E83" s="60">
        <v>2.4E-2</v>
      </c>
      <c r="F83" s="60">
        <v>0.25</v>
      </c>
      <c r="G83" s="60">
        <v>5.0000000000000001E-4</v>
      </c>
      <c r="H83" s="60">
        <v>100</v>
      </c>
      <c r="I83" s="24"/>
      <c r="J83" s="25"/>
      <c r="K83" s="3"/>
      <c r="L83" s="3"/>
    </row>
    <row r="84" spans="1:12" s="1" customFormat="1" ht="15.75" thickBot="1">
      <c r="A84" s="124"/>
      <c r="B84" s="51"/>
      <c r="C84" s="171"/>
      <c r="D84" s="171"/>
      <c r="E84" s="171"/>
      <c r="F84" s="172"/>
      <c r="G84" s="51"/>
      <c r="H84" s="78"/>
      <c r="I84" s="90"/>
      <c r="J84" s="91"/>
      <c r="K84" s="3"/>
      <c r="L84" s="3"/>
    </row>
    <row r="85" spans="1:12" s="1" customFormat="1" ht="15.75" thickBot="1">
      <c r="A85" s="127" t="s">
        <v>15</v>
      </c>
      <c r="B85" s="191">
        <f t="shared" ref="B85:G85" si="9">SUM(B79:B84)</f>
        <v>495</v>
      </c>
      <c r="C85" s="191">
        <f t="shared" si="9"/>
        <v>11.344000000000001</v>
      </c>
      <c r="D85" s="191">
        <f t="shared" si="9"/>
        <v>15.210999999999999</v>
      </c>
      <c r="E85" s="191">
        <f t="shared" si="9"/>
        <v>56.198999999999998</v>
      </c>
      <c r="F85" s="191">
        <f t="shared" si="9"/>
        <v>392.83000000000004</v>
      </c>
      <c r="G85" s="192">
        <f t="shared" si="9"/>
        <v>78.120499999999993</v>
      </c>
      <c r="H85" s="191"/>
      <c r="I85" s="35">
        <f>F85/F86</f>
        <v>0.2057651753322739</v>
      </c>
      <c r="J85" s="30" t="s">
        <v>64</v>
      </c>
      <c r="K85" s="3"/>
      <c r="L85" s="3"/>
    </row>
    <row r="86" spans="1:12" s="1" customFormat="1" ht="15.75" thickBot="1">
      <c r="A86" s="128" t="s">
        <v>105</v>
      </c>
      <c r="B86" s="188">
        <f t="shared" ref="B86:G86" si="10">B59+B62+B72+B77+B85</f>
        <v>2161</v>
      </c>
      <c r="C86" s="188">
        <f t="shared" si="10"/>
        <v>65.725999999999999</v>
      </c>
      <c r="D86" s="188">
        <f t="shared" si="10"/>
        <v>71.106999999999999</v>
      </c>
      <c r="E86" s="188">
        <f t="shared" si="10"/>
        <v>260.608</v>
      </c>
      <c r="F86" s="188">
        <f t="shared" si="10"/>
        <v>1909.1179999999999</v>
      </c>
      <c r="G86" s="130">
        <f t="shared" si="10"/>
        <v>163.3605</v>
      </c>
      <c r="H86" s="131"/>
      <c r="I86" s="61">
        <f>F86/1963</f>
        <v>0.9725511971472236</v>
      </c>
      <c r="J86" s="62" t="s">
        <v>67</v>
      </c>
      <c r="K86" s="3"/>
      <c r="L86" s="3"/>
    </row>
    <row r="87" spans="1:12">
      <c r="A87" s="136"/>
      <c r="B87" s="136"/>
      <c r="C87" s="136"/>
      <c r="D87" s="136"/>
      <c r="E87" s="136"/>
      <c r="F87" s="136"/>
      <c r="G87" s="136"/>
      <c r="H87" s="136"/>
    </row>
    <row r="88" spans="1:12" s="1" customFormat="1" ht="12.95" customHeight="1">
      <c r="A88" s="137"/>
      <c r="B88" s="134"/>
      <c r="C88" s="134"/>
      <c r="D88" s="134"/>
      <c r="E88" s="134"/>
      <c r="F88" s="134"/>
      <c r="G88" s="134"/>
      <c r="H88" s="134"/>
      <c r="I88" s="19"/>
      <c r="J88" s="18"/>
      <c r="K88" s="3"/>
      <c r="L88" s="3"/>
    </row>
    <row r="89" spans="1:12" s="1" customFormat="1" ht="35.25" customHeight="1">
      <c r="A89" s="138" t="s">
        <v>73</v>
      </c>
      <c r="B89" s="139"/>
      <c r="C89" s="139"/>
      <c r="D89" s="139"/>
      <c r="E89" s="139"/>
      <c r="F89" s="139"/>
      <c r="G89" s="139"/>
      <c r="H89" s="139"/>
      <c r="I89" s="97"/>
      <c r="J89" s="96"/>
      <c r="K89" s="3"/>
      <c r="L89" s="3"/>
    </row>
    <row r="90" spans="1:12" s="1" customFormat="1" ht="12.95" customHeight="1" thickBot="1">
      <c r="A90" s="137"/>
      <c r="B90" s="134"/>
      <c r="C90" s="134"/>
      <c r="D90" s="134"/>
      <c r="E90" s="134"/>
      <c r="F90" s="134"/>
      <c r="G90" s="134"/>
      <c r="H90" s="134"/>
      <c r="I90" s="19"/>
      <c r="J90" s="18"/>
      <c r="K90" s="3"/>
      <c r="L90" s="3"/>
    </row>
    <row r="91" spans="1:12" s="1" customFormat="1">
      <c r="A91" s="216" t="s">
        <v>17</v>
      </c>
      <c r="B91" s="218" t="s">
        <v>77</v>
      </c>
      <c r="C91" s="13" t="s">
        <v>0</v>
      </c>
      <c r="D91" s="13"/>
      <c r="E91" s="13"/>
      <c r="F91" s="218" t="s">
        <v>78</v>
      </c>
      <c r="G91" s="218" t="s">
        <v>16</v>
      </c>
      <c r="H91" s="218" t="s">
        <v>76</v>
      </c>
      <c r="I91" s="222" t="s">
        <v>80</v>
      </c>
      <c r="J91" s="223"/>
      <c r="K91" s="4"/>
      <c r="L91" s="4"/>
    </row>
    <row r="92" spans="1:12" s="1" customFormat="1" ht="23.25" customHeight="1">
      <c r="A92" s="217"/>
      <c r="B92" s="219"/>
      <c r="C92" s="2" t="s">
        <v>1</v>
      </c>
      <c r="D92" s="2" t="s">
        <v>2</v>
      </c>
      <c r="E92" s="2" t="s">
        <v>3</v>
      </c>
      <c r="F92" s="219"/>
      <c r="G92" s="219"/>
      <c r="H92" s="219"/>
      <c r="I92" s="11" t="s">
        <v>4</v>
      </c>
      <c r="J92" s="14" t="s">
        <v>5</v>
      </c>
      <c r="K92" s="4"/>
      <c r="L92" s="4"/>
    </row>
    <row r="93" spans="1:12" s="1" customFormat="1">
      <c r="A93" s="224" t="s">
        <v>6</v>
      </c>
      <c r="B93" s="225"/>
      <c r="C93" s="225"/>
      <c r="D93" s="225"/>
      <c r="E93" s="225"/>
      <c r="F93" s="225"/>
      <c r="G93" s="225"/>
      <c r="H93" s="226"/>
      <c r="I93" s="20"/>
      <c r="J93" s="21"/>
      <c r="K93" s="3"/>
      <c r="L93" s="3"/>
    </row>
    <row r="94" spans="1:12" s="1" customFormat="1">
      <c r="A94" s="63" t="s">
        <v>38</v>
      </c>
      <c r="B94" s="140">
        <v>25</v>
      </c>
      <c r="C94" s="50">
        <v>0.32500000000000001</v>
      </c>
      <c r="D94" s="50">
        <v>2.5000000000000001E-2</v>
      </c>
      <c r="E94" s="50">
        <v>1.7250000000000001</v>
      </c>
      <c r="F94" s="50">
        <v>8.75</v>
      </c>
      <c r="G94" s="50">
        <v>1.25</v>
      </c>
      <c r="H94" s="50">
        <v>22</v>
      </c>
      <c r="I94" s="31"/>
      <c r="J94" s="32"/>
      <c r="K94" s="5"/>
      <c r="L94" s="5"/>
    </row>
    <row r="95" spans="1:12" s="1" customFormat="1">
      <c r="A95" s="22" t="s">
        <v>37</v>
      </c>
      <c r="B95" s="23">
        <v>250</v>
      </c>
      <c r="C95" s="23">
        <v>9.15</v>
      </c>
      <c r="D95" s="23">
        <v>10.48</v>
      </c>
      <c r="E95" s="23">
        <v>33.93</v>
      </c>
      <c r="F95" s="23">
        <v>258.75</v>
      </c>
      <c r="G95" s="193"/>
      <c r="H95" s="23">
        <v>193</v>
      </c>
      <c r="I95" s="24"/>
      <c r="J95" s="25"/>
      <c r="K95" s="3"/>
      <c r="L95" s="3"/>
    </row>
    <row r="96" spans="1:12" s="1" customFormat="1">
      <c r="A96" s="26" t="s">
        <v>18</v>
      </c>
      <c r="B96" s="50">
        <v>30</v>
      </c>
      <c r="C96" s="50">
        <v>2.31</v>
      </c>
      <c r="D96" s="50">
        <v>0.9</v>
      </c>
      <c r="E96" s="50">
        <v>15.03</v>
      </c>
      <c r="F96" s="50">
        <v>78</v>
      </c>
      <c r="G96" s="50">
        <v>0</v>
      </c>
      <c r="H96" s="50"/>
      <c r="I96" s="24"/>
      <c r="J96" s="25"/>
      <c r="K96" s="3"/>
      <c r="L96" s="3"/>
    </row>
    <row r="97" spans="1:12" s="1" customFormat="1">
      <c r="A97" s="26" t="s">
        <v>7</v>
      </c>
      <c r="B97" s="50">
        <v>5</v>
      </c>
      <c r="C97" s="50">
        <v>0.03</v>
      </c>
      <c r="D97" s="50">
        <v>4.13</v>
      </c>
      <c r="E97" s="50">
        <v>0.05</v>
      </c>
      <c r="F97" s="50">
        <v>37.4</v>
      </c>
      <c r="G97" s="50">
        <v>0</v>
      </c>
      <c r="H97" s="50"/>
      <c r="I97" s="24"/>
      <c r="J97" s="25"/>
      <c r="K97" s="5"/>
      <c r="L97" s="5"/>
    </row>
    <row r="98" spans="1:12" s="1" customFormat="1" ht="15.75" thickBot="1">
      <c r="A98" s="26" t="s">
        <v>39</v>
      </c>
      <c r="B98" s="51">
        <v>180</v>
      </c>
      <c r="C98" s="51">
        <v>4.2300000000000004</v>
      </c>
      <c r="D98" s="51">
        <v>3.9350000000000001</v>
      </c>
      <c r="E98" s="51">
        <v>19.86</v>
      </c>
      <c r="F98" s="51">
        <v>126.81</v>
      </c>
      <c r="G98" s="51">
        <v>2.11</v>
      </c>
      <c r="H98" s="51">
        <v>292</v>
      </c>
      <c r="I98" s="24"/>
      <c r="J98" s="25"/>
      <c r="K98" s="3"/>
      <c r="L98" s="3"/>
    </row>
    <row r="99" spans="1:12" s="1" customFormat="1" ht="15.75" thickBot="1">
      <c r="A99" s="98" t="s">
        <v>9</v>
      </c>
      <c r="B99" s="188">
        <f t="shared" ref="B99:G99" si="11">SUM(B94:B98)</f>
        <v>490</v>
      </c>
      <c r="C99" s="188">
        <f t="shared" si="11"/>
        <v>16.045000000000002</v>
      </c>
      <c r="D99" s="188">
        <f t="shared" si="11"/>
        <v>19.47</v>
      </c>
      <c r="E99" s="188">
        <f t="shared" si="11"/>
        <v>70.594999999999999</v>
      </c>
      <c r="F99" s="188">
        <f t="shared" si="11"/>
        <v>509.71</v>
      </c>
      <c r="G99" s="188">
        <f t="shared" si="11"/>
        <v>3.36</v>
      </c>
      <c r="H99" s="188"/>
      <c r="I99" s="29">
        <f>F99/F123</f>
        <v>0.25650045038924701</v>
      </c>
      <c r="J99" s="30" t="s">
        <v>64</v>
      </c>
      <c r="K99" s="3"/>
      <c r="L99" s="3"/>
    </row>
    <row r="100" spans="1:12" s="1" customFormat="1">
      <c r="A100" s="211" t="s">
        <v>10</v>
      </c>
      <c r="B100" s="212"/>
      <c r="C100" s="212"/>
      <c r="D100" s="212"/>
      <c r="E100" s="212"/>
      <c r="F100" s="212"/>
      <c r="G100" s="212"/>
      <c r="H100" s="213"/>
      <c r="I100" s="31"/>
      <c r="J100" s="32"/>
      <c r="K100" s="5"/>
      <c r="L100" s="5"/>
    </row>
    <row r="101" spans="1:12" s="1" customFormat="1" ht="15.75" thickBot="1">
      <c r="A101" s="55" t="s">
        <v>19</v>
      </c>
      <c r="B101" s="51">
        <v>200</v>
      </c>
      <c r="C101" s="51">
        <v>0</v>
      </c>
      <c r="D101" s="51">
        <v>0</v>
      </c>
      <c r="E101" s="51">
        <v>19.5</v>
      </c>
      <c r="F101" s="51">
        <v>76.8</v>
      </c>
      <c r="G101" s="51">
        <v>12.8</v>
      </c>
      <c r="H101" s="28"/>
      <c r="I101" s="64"/>
      <c r="J101" s="34"/>
      <c r="K101" s="3"/>
      <c r="L101" s="3"/>
    </row>
    <row r="102" spans="1:12" s="1" customFormat="1" ht="15.75" thickBot="1">
      <c r="A102" s="98" t="s">
        <v>11</v>
      </c>
      <c r="B102" s="112">
        <f t="shared" ref="B102:G102" si="12">B101</f>
        <v>200</v>
      </c>
      <c r="C102" s="112">
        <f t="shared" si="12"/>
        <v>0</v>
      </c>
      <c r="D102" s="112">
        <f t="shared" si="12"/>
        <v>0</v>
      </c>
      <c r="E102" s="112">
        <f t="shared" si="12"/>
        <v>19.5</v>
      </c>
      <c r="F102" s="112">
        <f t="shared" si="12"/>
        <v>76.8</v>
      </c>
      <c r="G102" s="112">
        <f t="shared" si="12"/>
        <v>12.8</v>
      </c>
      <c r="H102" s="194"/>
      <c r="I102" s="65">
        <f>F102/F123</f>
        <v>3.8647926448164976E-2</v>
      </c>
      <c r="J102" s="66">
        <v>0.05</v>
      </c>
      <c r="K102" s="3"/>
      <c r="L102" s="3"/>
    </row>
    <row r="103" spans="1:12" s="1" customFormat="1">
      <c r="A103" s="227" t="s">
        <v>12</v>
      </c>
      <c r="B103" s="228"/>
      <c r="C103" s="228"/>
      <c r="D103" s="228"/>
      <c r="E103" s="228"/>
      <c r="F103" s="228"/>
      <c r="G103" s="228"/>
      <c r="H103" s="229"/>
      <c r="I103" s="20"/>
      <c r="J103" s="21"/>
      <c r="K103" s="3"/>
      <c r="L103" s="3"/>
    </row>
    <row r="104" spans="1:12" s="1" customFormat="1" ht="24.75">
      <c r="A104" s="67" t="s">
        <v>117</v>
      </c>
      <c r="B104" s="50">
        <v>50</v>
      </c>
      <c r="C104" s="50">
        <v>0.62</v>
      </c>
      <c r="D104" s="50">
        <v>2.61</v>
      </c>
      <c r="E104" s="50">
        <v>1</v>
      </c>
      <c r="F104" s="50">
        <v>29.61</v>
      </c>
      <c r="G104" s="50">
        <v>4.7</v>
      </c>
      <c r="H104" s="50">
        <v>18</v>
      </c>
      <c r="I104" s="56"/>
      <c r="J104" s="57"/>
      <c r="K104" s="3"/>
      <c r="L104" s="3"/>
    </row>
    <row r="105" spans="1:12" s="1" customFormat="1" ht="24.75">
      <c r="A105" s="54" t="s">
        <v>42</v>
      </c>
      <c r="B105" s="37">
        <v>250</v>
      </c>
      <c r="C105" s="37">
        <v>2.27</v>
      </c>
      <c r="D105" s="37">
        <v>5.38</v>
      </c>
      <c r="E105" s="37">
        <v>10.98</v>
      </c>
      <c r="F105" s="37">
        <v>40.94</v>
      </c>
      <c r="G105" s="37">
        <v>12.74</v>
      </c>
      <c r="H105" s="37">
        <v>68</v>
      </c>
      <c r="I105" s="24"/>
      <c r="J105" s="25"/>
      <c r="K105" s="3"/>
      <c r="L105" s="3"/>
    </row>
    <row r="106" spans="1:12" s="1" customFormat="1">
      <c r="A106" s="68" t="s">
        <v>104</v>
      </c>
      <c r="B106" s="50">
        <v>80</v>
      </c>
      <c r="C106" s="50">
        <v>12.64</v>
      </c>
      <c r="D106" s="50">
        <v>13.14</v>
      </c>
      <c r="E106" s="50">
        <v>13.46</v>
      </c>
      <c r="F106" s="50">
        <v>223</v>
      </c>
      <c r="G106" s="50">
        <v>0.67</v>
      </c>
      <c r="H106" s="50">
        <v>88</v>
      </c>
      <c r="I106" s="56"/>
      <c r="J106" s="57"/>
      <c r="K106" s="3"/>
      <c r="L106" s="3"/>
    </row>
    <row r="107" spans="1:12" s="1" customFormat="1">
      <c r="A107" s="22" t="s">
        <v>119</v>
      </c>
      <c r="B107" s="37">
        <v>150</v>
      </c>
      <c r="C107" s="37">
        <v>3.26</v>
      </c>
      <c r="D107" s="37">
        <v>3.26</v>
      </c>
      <c r="E107" s="37">
        <v>11.07</v>
      </c>
      <c r="F107" s="37">
        <v>87</v>
      </c>
      <c r="G107" s="37">
        <v>24.96</v>
      </c>
      <c r="H107" s="37">
        <v>242</v>
      </c>
      <c r="I107" s="24"/>
      <c r="J107" s="25"/>
      <c r="K107" s="3"/>
      <c r="L107" s="3"/>
    </row>
    <row r="108" spans="1:12" s="1" customFormat="1">
      <c r="A108" s="67" t="s">
        <v>89</v>
      </c>
      <c r="B108" s="50">
        <v>180</v>
      </c>
      <c r="C108" s="50">
        <v>0.3</v>
      </c>
      <c r="D108" s="50">
        <v>7.0000000000000007E-2</v>
      </c>
      <c r="E108" s="50">
        <v>22</v>
      </c>
      <c r="F108" s="50">
        <v>88.92</v>
      </c>
      <c r="G108" s="50">
        <v>2.3199999999999998</v>
      </c>
      <c r="H108" s="50">
        <v>94</v>
      </c>
      <c r="I108" s="56"/>
      <c r="J108" s="57"/>
      <c r="K108" s="3"/>
      <c r="L108" s="3"/>
    </row>
    <row r="109" spans="1:12" s="1" customFormat="1">
      <c r="A109" s="26" t="s">
        <v>22</v>
      </c>
      <c r="B109" s="50">
        <v>40</v>
      </c>
      <c r="C109" s="50">
        <v>3.8</v>
      </c>
      <c r="D109" s="50">
        <v>0.45</v>
      </c>
      <c r="E109" s="50">
        <v>24.85</v>
      </c>
      <c r="F109" s="50">
        <v>113</v>
      </c>
      <c r="G109" s="50">
        <v>0</v>
      </c>
      <c r="H109" s="50"/>
      <c r="I109" s="24"/>
      <c r="J109" s="25"/>
      <c r="K109" s="5"/>
      <c r="L109" s="5"/>
    </row>
    <row r="110" spans="1:12" s="1" customFormat="1" ht="15.75" thickBot="1">
      <c r="A110" s="26" t="s">
        <v>21</v>
      </c>
      <c r="B110" s="51">
        <v>50</v>
      </c>
      <c r="C110" s="51">
        <v>3.3</v>
      </c>
      <c r="D110" s="51">
        <v>0.6</v>
      </c>
      <c r="E110" s="51">
        <v>19.8</v>
      </c>
      <c r="F110" s="51">
        <v>99</v>
      </c>
      <c r="G110" s="51">
        <v>0</v>
      </c>
      <c r="H110" s="51"/>
      <c r="I110" s="24"/>
      <c r="J110" s="25"/>
      <c r="K110" s="3"/>
      <c r="L110" s="3"/>
    </row>
    <row r="111" spans="1:12" s="1" customFormat="1" ht="15.75" thickBot="1">
      <c r="A111" s="98" t="s">
        <v>13</v>
      </c>
      <c r="B111" s="188">
        <f t="shared" ref="B111:G111" si="13">SUM(B104:B110)</f>
        <v>800</v>
      </c>
      <c r="C111" s="188">
        <f t="shared" si="13"/>
        <v>26.19</v>
      </c>
      <c r="D111" s="188">
        <f t="shared" si="13"/>
        <v>25.51</v>
      </c>
      <c r="E111" s="188">
        <f t="shared" si="13"/>
        <v>103.16000000000001</v>
      </c>
      <c r="F111" s="188">
        <f t="shared" si="13"/>
        <v>681.47</v>
      </c>
      <c r="G111" s="188">
        <f t="shared" si="13"/>
        <v>45.390000000000008</v>
      </c>
      <c r="H111" s="188"/>
      <c r="I111" s="35">
        <f>F111/F123</f>
        <v>0.34293492756029931</v>
      </c>
      <c r="J111" s="40" t="s">
        <v>65</v>
      </c>
      <c r="K111" s="3"/>
      <c r="L111" s="3"/>
    </row>
    <row r="112" spans="1:12" s="1" customFormat="1">
      <c r="A112" s="208" t="s">
        <v>23</v>
      </c>
      <c r="B112" s="209"/>
      <c r="C112" s="209"/>
      <c r="D112" s="209"/>
      <c r="E112" s="209"/>
      <c r="F112" s="209"/>
      <c r="G112" s="209"/>
      <c r="H112" s="210"/>
      <c r="I112" s="41"/>
      <c r="J112" s="42"/>
      <c r="K112" s="3"/>
      <c r="L112" s="3"/>
    </row>
    <row r="113" spans="1:12">
      <c r="A113" s="146" t="s">
        <v>40</v>
      </c>
      <c r="B113" s="51">
        <v>155</v>
      </c>
      <c r="C113" s="51">
        <v>4.5</v>
      </c>
      <c r="D113" s="51">
        <v>3.9</v>
      </c>
      <c r="E113" s="51">
        <v>6.5</v>
      </c>
      <c r="F113" s="51">
        <v>83.7</v>
      </c>
      <c r="G113" s="51">
        <v>0.5</v>
      </c>
      <c r="H113" s="147"/>
      <c r="I113" s="41"/>
      <c r="J113" s="42"/>
      <c r="K113" s="10"/>
      <c r="L113" s="10"/>
    </row>
    <row r="114" spans="1:12" s="1" customFormat="1" ht="15.75" thickBot="1">
      <c r="A114" s="26" t="s">
        <v>138</v>
      </c>
      <c r="B114" s="51">
        <v>13</v>
      </c>
      <c r="C114" s="51">
        <v>0.92</v>
      </c>
      <c r="D114" s="51">
        <v>2.39</v>
      </c>
      <c r="E114" s="51">
        <v>8.4149999999999991</v>
      </c>
      <c r="F114" s="51">
        <v>57.46</v>
      </c>
      <c r="G114" s="51">
        <v>0</v>
      </c>
      <c r="H114" s="170"/>
      <c r="I114" s="43"/>
      <c r="J114" s="44"/>
      <c r="K114" s="3"/>
      <c r="L114" s="3"/>
    </row>
    <row r="115" spans="1:12" s="1" customFormat="1" ht="15.75" thickBot="1">
      <c r="A115" s="125" t="s">
        <v>48</v>
      </c>
      <c r="B115" s="112">
        <f>B113+B114</f>
        <v>168</v>
      </c>
      <c r="C115" s="112">
        <f>C113+C114</f>
        <v>5.42</v>
      </c>
      <c r="D115" s="112">
        <f>D113+D114</f>
        <v>6.29</v>
      </c>
      <c r="E115" s="112">
        <f>E113+E114</f>
        <v>14.914999999999999</v>
      </c>
      <c r="F115" s="112">
        <f>F113+F114</f>
        <v>141.16</v>
      </c>
      <c r="G115" s="112">
        <f>G113</f>
        <v>0.5</v>
      </c>
      <c r="H115" s="148"/>
      <c r="I115" s="35">
        <f>F115/F123</f>
        <v>7.1035693976861561E-2</v>
      </c>
      <c r="J115" s="40" t="s">
        <v>66</v>
      </c>
      <c r="K115" s="3"/>
      <c r="L115" s="3"/>
    </row>
    <row r="116" spans="1:12" s="1" customFormat="1">
      <c r="A116" s="214" t="s">
        <v>14</v>
      </c>
      <c r="B116" s="215"/>
      <c r="C116" s="215"/>
      <c r="D116" s="215"/>
      <c r="E116" s="215"/>
      <c r="F116" s="215"/>
      <c r="G116" s="215"/>
      <c r="H116" s="215"/>
      <c r="I116" s="31"/>
      <c r="J116" s="32"/>
      <c r="K116" s="3"/>
      <c r="L116" s="3"/>
    </row>
    <row r="117" spans="1:12" s="1" customFormat="1">
      <c r="A117" s="22" t="s">
        <v>146</v>
      </c>
      <c r="B117" s="23">
        <v>50</v>
      </c>
      <c r="C117" s="23">
        <v>4.29</v>
      </c>
      <c r="D117" s="23">
        <v>10.28</v>
      </c>
      <c r="E117" s="23">
        <v>0.2</v>
      </c>
      <c r="F117" s="23">
        <v>110.4</v>
      </c>
      <c r="G117" s="23">
        <v>0</v>
      </c>
      <c r="H117" s="23"/>
      <c r="I117" s="24"/>
      <c r="J117" s="25"/>
      <c r="K117" s="3"/>
      <c r="L117" s="3"/>
    </row>
    <row r="118" spans="1:12" s="1" customFormat="1">
      <c r="A118" s="22" t="s">
        <v>120</v>
      </c>
      <c r="B118" s="23">
        <v>130</v>
      </c>
      <c r="C118" s="23">
        <v>12.45</v>
      </c>
      <c r="D118" s="23">
        <v>4.99</v>
      </c>
      <c r="E118" s="23">
        <v>31.2</v>
      </c>
      <c r="F118" s="23">
        <v>211.82</v>
      </c>
      <c r="G118" s="23">
        <v>0</v>
      </c>
      <c r="H118" s="23">
        <v>196</v>
      </c>
      <c r="I118" s="24"/>
      <c r="J118" s="25"/>
      <c r="K118" s="5"/>
      <c r="L118" s="5"/>
    </row>
    <row r="119" spans="1:12">
      <c r="A119" s="124" t="s">
        <v>53</v>
      </c>
      <c r="B119" s="51">
        <v>60</v>
      </c>
      <c r="C119" s="51">
        <v>4.3</v>
      </c>
      <c r="D119" s="51">
        <v>5.93</v>
      </c>
      <c r="E119" s="51">
        <v>36.799999999999997</v>
      </c>
      <c r="F119" s="51">
        <v>208.61</v>
      </c>
      <c r="G119" s="51">
        <v>0.2</v>
      </c>
      <c r="H119" s="78">
        <v>280</v>
      </c>
      <c r="I119" s="43"/>
      <c r="J119" s="42"/>
      <c r="K119" s="3"/>
      <c r="L119" s="3"/>
    </row>
    <row r="120" spans="1:12">
      <c r="A120" s="69" t="s">
        <v>90</v>
      </c>
      <c r="B120" s="195">
        <v>200</v>
      </c>
      <c r="C120" s="196">
        <v>0.2</v>
      </c>
      <c r="D120" s="196">
        <v>0.04</v>
      </c>
      <c r="E120" s="196">
        <v>11.27</v>
      </c>
      <c r="F120" s="196">
        <v>47.2</v>
      </c>
      <c r="G120" s="196">
        <v>3.6</v>
      </c>
      <c r="H120" s="50">
        <v>320</v>
      </c>
      <c r="I120" s="24"/>
      <c r="J120" s="25"/>
      <c r="K120" s="5"/>
      <c r="L120" s="5"/>
    </row>
    <row r="121" spans="1:12" ht="15.75" thickBot="1">
      <c r="A121" s="22"/>
      <c r="B121" s="23"/>
      <c r="C121" s="23"/>
      <c r="D121" s="23"/>
      <c r="E121" s="23"/>
      <c r="F121" s="23"/>
      <c r="G121" s="23"/>
      <c r="H121" s="23"/>
      <c r="I121" s="24"/>
      <c r="J121" s="25"/>
      <c r="K121" s="5"/>
      <c r="L121" s="5"/>
    </row>
    <row r="122" spans="1:12" ht="15.75" thickBot="1">
      <c r="A122" s="127" t="s">
        <v>15</v>
      </c>
      <c r="B122" s="178">
        <f t="shared" ref="B122:G122" si="14">SUM(B117:B121)</f>
        <v>440</v>
      </c>
      <c r="C122" s="178">
        <f t="shared" si="14"/>
        <v>21.24</v>
      </c>
      <c r="D122" s="178">
        <f t="shared" si="14"/>
        <v>21.24</v>
      </c>
      <c r="E122" s="178">
        <f t="shared" si="14"/>
        <v>79.469999999999985</v>
      </c>
      <c r="F122" s="178">
        <f t="shared" si="14"/>
        <v>578.03000000000009</v>
      </c>
      <c r="G122" s="178">
        <f t="shared" si="14"/>
        <v>3.8000000000000003</v>
      </c>
      <c r="H122" s="179"/>
      <c r="I122" s="52">
        <f>F122/F123</f>
        <v>0.29088100162542713</v>
      </c>
      <c r="J122" s="30" t="s">
        <v>64</v>
      </c>
      <c r="K122" s="5"/>
      <c r="L122" s="5"/>
    </row>
    <row r="123" spans="1:12" ht="15.75" thickBot="1">
      <c r="A123" s="128" t="s">
        <v>105</v>
      </c>
      <c r="B123" s="188">
        <f t="shared" ref="B123:G123" si="15">B99+B102+B111+B115+B122</f>
        <v>2098</v>
      </c>
      <c r="C123" s="188">
        <f t="shared" si="15"/>
        <v>68.894999999999996</v>
      </c>
      <c r="D123" s="188">
        <f t="shared" si="15"/>
        <v>72.510000000000005</v>
      </c>
      <c r="E123" s="188">
        <f t="shared" si="15"/>
        <v>287.64</v>
      </c>
      <c r="F123" s="129">
        <f t="shared" si="15"/>
        <v>1987.17</v>
      </c>
      <c r="G123" s="130">
        <f t="shared" si="15"/>
        <v>65.850000000000009</v>
      </c>
      <c r="H123" s="197"/>
      <c r="I123" s="61">
        <f>F123/1963</f>
        <v>1.0123127865511972</v>
      </c>
      <c r="J123" s="62" t="s">
        <v>67</v>
      </c>
      <c r="K123" s="5"/>
      <c r="L123" s="5"/>
    </row>
    <row r="124" spans="1:12" hidden="1">
      <c r="A124" s="198"/>
      <c r="B124" s="199"/>
      <c r="C124" s="199"/>
      <c r="D124" s="199"/>
      <c r="E124" s="199"/>
      <c r="F124" s="200"/>
      <c r="G124" s="201"/>
      <c r="H124" s="202"/>
      <c r="I124" s="81"/>
      <c r="J124" s="82"/>
      <c r="K124" s="5"/>
      <c r="L124" s="5"/>
    </row>
    <row r="125" spans="1:12">
      <c r="A125" s="136"/>
      <c r="B125" s="136"/>
      <c r="C125" s="136"/>
      <c r="D125" s="136"/>
      <c r="E125" s="136"/>
      <c r="F125" s="136"/>
      <c r="G125" s="136"/>
      <c r="H125" s="136"/>
    </row>
    <row r="126" spans="1:12" s="1" customFormat="1" ht="12.95" customHeight="1">
      <c r="A126" s="137"/>
      <c r="B126" s="134"/>
      <c r="C126" s="134"/>
      <c r="D126" s="134"/>
      <c r="E126" s="134"/>
      <c r="F126" s="134"/>
      <c r="G126" s="134"/>
      <c r="H126" s="134"/>
      <c r="I126" s="19"/>
      <c r="J126" s="18"/>
      <c r="K126" s="3"/>
      <c r="L126" s="3"/>
    </row>
    <row r="127" spans="1:12" s="1" customFormat="1" ht="36" customHeight="1">
      <c r="A127" s="138" t="s">
        <v>74</v>
      </c>
      <c r="B127" s="139"/>
      <c r="C127" s="139"/>
      <c r="D127" s="139"/>
      <c r="E127" s="139"/>
      <c r="F127" s="139"/>
      <c r="G127" s="139"/>
      <c r="H127" s="139"/>
      <c r="I127" s="97"/>
      <c r="J127" s="96"/>
      <c r="K127" s="3"/>
      <c r="L127" s="3"/>
    </row>
    <row r="128" spans="1:12" s="1" customFormat="1" ht="12.95" customHeight="1" thickBot="1">
      <c r="A128" s="137"/>
      <c r="B128" s="134"/>
      <c r="C128" s="134"/>
      <c r="D128" s="134"/>
      <c r="E128" s="134"/>
      <c r="F128" s="134"/>
      <c r="G128" s="134"/>
      <c r="H128" s="134"/>
      <c r="I128" s="19"/>
      <c r="J128" s="18"/>
      <c r="K128" s="3"/>
      <c r="L128" s="3"/>
    </row>
    <row r="129" spans="1:12" s="1" customFormat="1">
      <c r="A129" s="216" t="s">
        <v>17</v>
      </c>
      <c r="B129" s="218" t="s">
        <v>77</v>
      </c>
      <c r="C129" s="13" t="s">
        <v>0</v>
      </c>
      <c r="D129" s="13"/>
      <c r="E129" s="13"/>
      <c r="F129" s="218" t="s">
        <v>78</v>
      </c>
      <c r="G129" s="218" t="s">
        <v>16</v>
      </c>
      <c r="H129" s="218" t="s">
        <v>76</v>
      </c>
      <c r="I129" s="222" t="s">
        <v>80</v>
      </c>
      <c r="J129" s="223"/>
      <c r="K129" s="4"/>
      <c r="L129" s="4"/>
    </row>
    <row r="130" spans="1:12" s="1" customFormat="1" ht="23.25" customHeight="1">
      <c r="A130" s="217"/>
      <c r="B130" s="219"/>
      <c r="C130" s="2" t="s">
        <v>1</v>
      </c>
      <c r="D130" s="2" t="s">
        <v>2</v>
      </c>
      <c r="E130" s="2" t="s">
        <v>3</v>
      </c>
      <c r="F130" s="219"/>
      <c r="G130" s="219"/>
      <c r="H130" s="219"/>
      <c r="I130" s="11" t="s">
        <v>4</v>
      </c>
      <c r="J130" s="14" t="s">
        <v>5</v>
      </c>
      <c r="K130" s="4"/>
      <c r="L130" s="4"/>
    </row>
    <row r="131" spans="1:12" s="12" customFormat="1">
      <c r="A131" s="224" t="s">
        <v>6</v>
      </c>
      <c r="B131" s="225"/>
      <c r="C131" s="225"/>
      <c r="D131" s="225"/>
      <c r="E131" s="225"/>
      <c r="F131" s="225"/>
      <c r="G131" s="225"/>
      <c r="H131" s="226"/>
      <c r="I131" s="20"/>
      <c r="J131" s="21"/>
      <c r="K131" s="9"/>
      <c r="L131" s="9"/>
    </row>
    <row r="132" spans="1:12" s="12" customFormat="1" ht="24.75">
      <c r="A132" s="22" t="s">
        <v>121</v>
      </c>
      <c r="B132" s="45">
        <v>205</v>
      </c>
      <c r="C132" s="45">
        <v>5.38</v>
      </c>
      <c r="D132" s="45">
        <v>11.69</v>
      </c>
      <c r="E132" s="45">
        <v>37.799999999999997</v>
      </c>
      <c r="F132" s="45">
        <v>288</v>
      </c>
      <c r="G132" s="28">
        <v>2.08</v>
      </c>
      <c r="H132" s="70">
        <v>0</v>
      </c>
      <c r="I132" s="24"/>
      <c r="J132" s="25"/>
      <c r="K132" s="9"/>
      <c r="L132" s="9"/>
    </row>
    <row r="133" spans="1:12" s="12" customFormat="1">
      <c r="A133" s="26" t="s">
        <v>18</v>
      </c>
      <c r="B133" s="50">
        <v>30</v>
      </c>
      <c r="C133" s="50">
        <v>2.31</v>
      </c>
      <c r="D133" s="50">
        <v>0.9</v>
      </c>
      <c r="E133" s="50">
        <v>15.03</v>
      </c>
      <c r="F133" s="50">
        <v>78</v>
      </c>
      <c r="G133" s="50">
        <v>0</v>
      </c>
      <c r="H133" s="50">
        <v>1</v>
      </c>
      <c r="I133" s="24"/>
      <c r="J133" s="25"/>
      <c r="K133" s="9"/>
      <c r="L133" s="9"/>
    </row>
    <row r="134" spans="1:12" s="12" customFormat="1">
      <c r="A134" s="26" t="s">
        <v>7</v>
      </c>
      <c r="B134" s="50">
        <v>5</v>
      </c>
      <c r="C134" s="50">
        <v>0.03</v>
      </c>
      <c r="D134" s="50">
        <v>4.13</v>
      </c>
      <c r="E134" s="50">
        <v>0.05</v>
      </c>
      <c r="F134" s="50">
        <v>37.4</v>
      </c>
      <c r="G134" s="50">
        <v>0</v>
      </c>
      <c r="H134" s="50">
        <v>1</v>
      </c>
      <c r="I134" s="24"/>
      <c r="J134" s="25"/>
      <c r="K134" s="9"/>
      <c r="L134" s="9"/>
    </row>
    <row r="135" spans="1:12" s="16" customFormat="1">
      <c r="A135" s="26" t="s">
        <v>8</v>
      </c>
      <c r="B135" s="50">
        <v>11</v>
      </c>
      <c r="C135" s="50">
        <v>2.5</v>
      </c>
      <c r="D135" s="50">
        <v>3.2</v>
      </c>
      <c r="E135" s="50">
        <v>0</v>
      </c>
      <c r="F135" s="50">
        <v>39.799999999999997</v>
      </c>
      <c r="G135" s="50">
        <v>0.1</v>
      </c>
      <c r="H135" s="50"/>
      <c r="I135" s="24"/>
      <c r="J135" s="25"/>
      <c r="K135" s="15"/>
      <c r="L135" s="15"/>
    </row>
    <row r="136" spans="1:12" s="1" customFormat="1" ht="25.5" thickBot="1">
      <c r="A136" s="26" t="s">
        <v>31</v>
      </c>
      <c r="B136" s="51">
        <v>180</v>
      </c>
      <c r="C136" s="51">
        <v>3.4049999999999998</v>
      </c>
      <c r="D136" s="51">
        <v>3</v>
      </c>
      <c r="E136" s="51">
        <v>18.670000000000002</v>
      </c>
      <c r="F136" s="51">
        <v>110.59</v>
      </c>
      <c r="G136" s="51">
        <v>1.76</v>
      </c>
      <c r="H136" s="51">
        <v>294</v>
      </c>
      <c r="I136" s="24"/>
      <c r="J136" s="25"/>
      <c r="K136" s="5"/>
      <c r="L136" s="5"/>
    </row>
    <row r="137" spans="1:12" s="1" customFormat="1" ht="15.75" thickBot="1">
      <c r="A137" s="98" t="s">
        <v>9</v>
      </c>
      <c r="B137" s="188">
        <f t="shared" ref="B137:G137" si="16">SUM(B132:B136)</f>
        <v>431</v>
      </c>
      <c r="C137" s="188">
        <f t="shared" si="16"/>
        <v>13.624999999999998</v>
      </c>
      <c r="D137" s="188">
        <f t="shared" si="16"/>
        <v>22.919999999999998</v>
      </c>
      <c r="E137" s="188">
        <f t="shared" si="16"/>
        <v>71.55</v>
      </c>
      <c r="F137" s="188">
        <f t="shared" si="16"/>
        <v>553.79</v>
      </c>
      <c r="G137" s="188">
        <f t="shared" si="16"/>
        <v>3.9400000000000004</v>
      </c>
      <c r="H137" s="188"/>
      <c r="I137" s="52">
        <f>F137/F162</f>
        <v>0.27828629231844609</v>
      </c>
      <c r="J137" s="30" t="s">
        <v>64</v>
      </c>
      <c r="K137" s="3"/>
      <c r="L137" s="3"/>
    </row>
    <row r="138" spans="1:12" s="1" customFormat="1">
      <c r="A138" s="230" t="s">
        <v>10</v>
      </c>
      <c r="B138" s="231"/>
      <c r="C138" s="231"/>
      <c r="D138" s="231"/>
      <c r="E138" s="231"/>
      <c r="F138" s="231"/>
      <c r="G138" s="231"/>
      <c r="H138" s="231"/>
      <c r="I138" s="31"/>
      <c r="J138" s="32"/>
      <c r="K138" s="9"/>
      <c r="L138" s="9"/>
    </row>
    <row r="139" spans="1:12" s="1" customFormat="1" ht="15.75" thickBot="1">
      <c r="A139" s="22" t="s">
        <v>19</v>
      </c>
      <c r="B139" s="60">
        <v>200</v>
      </c>
      <c r="C139" s="60">
        <v>0</v>
      </c>
      <c r="D139" s="60">
        <v>0</v>
      </c>
      <c r="E139" s="60">
        <v>19.5</v>
      </c>
      <c r="F139" s="60">
        <v>76.8</v>
      </c>
      <c r="G139" s="60">
        <v>12.8</v>
      </c>
      <c r="H139" s="71"/>
      <c r="I139" s="24"/>
      <c r="J139" s="25"/>
      <c r="K139" s="5"/>
      <c r="L139" s="5"/>
    </row>
    <row r="140" spans="1:12" s="1" customFormat="1" ht="15.75" thickBot="1">
      <c r="A140" s="98" t="s">
        <v>11</v>
      </c>
      <c r="B140" s="178">
        <f t="shared" ref="B140:G140" si="17">B139</f>
        <v>200</v>
      </c>
      <c r="C140" s="178">
        <f t="shared" si="17"/>
        <v>0</v>
      </c>
      <c r="D140" s="178">
        <f t="shared" si="17"/>
        <v>0</v>
      </c>
      <c r="E140" s="178">
        <f t="shared" si="17"/>
        <v>19.5</v>
      </c>
      <c r="F140" s="178">
        <f t="shared" si="17"/>
        <v>76.8</v>
      </c>
      <c r="G140" s="178">
        <f t="shared" si="17"/>
        <v>12.8</v>
      </c>
      <c r="H140" s="178"/>
      <c r="I140" s="35">
        <f>F140/F162</f>
        <v>3.8592945430680689E-2</v>
      </c>
      <c r="J140" s="66">
        <v>0.05</v>
      </c>
      <c r="K140" s="9"/>
      <c r="L140" s="9"/>
    </row>
    <row r="141" spans="1:12" s="1" customFormat="1">
      <c r="A141" s="220" t="s">
        <v>12</v>
      </c>
      <c r="B141" s="221"/>
      <c r="C141" s="221"/>
      <c r="D141" s="221"/>
      <c r="E141" s="221"/>
      <c r="F141" s="221"/>
      <c r="G141" s="221"/>
      <c r="H141" s="221"/>
      <c r="I141" s="31"/>
      <c r="J141" s="32"/>
      <c r="K141" s="3"/>
      <c r="L141" s="3"/>
    </row>
    <row r="142" spans="1:12" s="1" customFormat="1" ht="24">
      <c r="A142" s="72" t="s">
        <v>122</v>
      </c>
      <c r="B142" s="37">
        <v>50</v>
      </c>
      <c r="C142" s="37">
        <v>0.52</v>
      </c>
      <c r="D142" s="37">
        <v>3.05</v>
      </c>
      <c r="E142" s="37">
        <v>1.97</v>
      </c>
      <c r="F142" s="37">
        <v>36.9</v>
      </c>
      <c r="G142" s="37">
        <v>34.5</v>
      </c>
      <c r="H142" s="37">
        <v>47</v>
      </c>
      <c r="I142" s="24"/>
      <c r="J142" s="25"/>
      <c r="K142" s="3"/>
      <c r="L142" s="3"/>
    </row>
    <row r="143" spans="1:12" s="1" customFormat="1">
      <c r="A143" s="54" t="s">
        <v>85</v>
      </c>
      <c r="B143" s="37">
        <v>250</v>
      </c>
      <c r="C143" s="37">
        <v>3.3839999999999999</v>
      </c>
      <c r="D143" s="37">
        <v>4.4779999999999998</v>
      </c>
      <c r="E143" s="37">
        <v>22.452999999999999</v>
      </c>
      <c r="F143" s="37">
        <v>138.15100000000001</v>
      </c>
      <c r="G143" s="37">
        <v>15.4</v>
      </c>
      <c r="H143" s="37">
        <v>80</v>
      </c>
      <c r="I143" s="24"/>
      <c r="J143" s="25"/>
      <c r="K143" s="3"/>
      <c r="L143" s="3"/>
    </row>
    <row r="144" spans="1:12" s="1" customFormat="1" ht="24.75">
      <c r="A144" s="74" t="s">
        <v>32</v>
      </c>
      <c r="B144" s="37">
        <v>200</v>
      </c>
      <c r="C144" s="37">
        <v>18.2</v>
      </c>
      <c r="D144" s="37">
        <v>9.8000000000000007</v>
      </c>
      <c r="E144" s="37">
        <v>35.799999999999997</v>
      </c>
      <c r="F144" s="37">
        <v>311.8</v>
      </c>
      <c r="G144" s="37">
        <v>4.75</v>
      </c>
      <c r="H144" s="37">
        <v>80</v>
      </c>
      <c r="I144" s="24"/>
      <c r="J144" s="25"/>
      <c r="K144" s="3"/>
      <c r="L144" s="3"/>
    </row>
    <row r="145" spans="1:22" s="1" customFormat="1">
      <c r="A145" s="26" t="s">
        <v>79</v>
      </c>
      <c r="B145" s="50">
        <v>40</v>
      </c>
      <c r="C145" s="50">
        <v>0.48</v>
      </c>
      <c r="D145" s="50">
        <v>3.21</v>
      </c>
      <c r="E145" s="50">
        <v>2.57</v>
      </c>
      <c r="F145" s="50">
        <v>40.409999999999997</v>
      </c>
      <c r="G145" s="50">
        <v>0.95</v>
      </c>
      <c r="H145" s="50">
        <v>330</v>
      </c>
      <c r="I145" s="75"/>
      <c r="J145" s="57"/>
      <c r="K145" s="3"/>
      <c r="L145" s="3"/>
    </row>
    <row r="146" spans="1:22" ht="24.75">
      <c r="A146" s="55" t="s">
        <v>68</v>
      </c>
      <c r="B146" s="51">
        <v>180</v>
      </c>
      <c r="C146" s="51">
        <v>0.26</v>
      </c>
      <c r="D146" s="51">
        <v>0.11</v>
      </c>
      <c r="E146" s="51">
        <v>26.77</v>
      </c>
      <c r="F146" s="51">
        <v>102.43</v>
      </c>
      <c r="G146" s="51">
        <v>1.62</v>
      </c>
      <c r="H146" s="50">
        <v>308</v>
      </c>
      <c r="I146" s="75"/>
      <c r="J146" s="80"/>
      <c r="K146" s="3"/>
      <c r="L146" s="3"/>
    </row>
    <row r="147" spans="1:22" s="1" customFormat="1">
      <c r="A147" s="73" t="s">
        <v>22</v>
      </c>
      <c r="B147" s="50">
        <v>25</v>
      </c>
      <c r="C147" s="50">
        <v>1.9</v>
      </c>
      <c r="D147" s="50">
        <v>0.22500000000000001</v>
      </c>
      <c r="E147" s="50">
        <v>12.425000000000001</v>
      </c>
      <c r="F147" s="50">
        <v>56.5</v>
      </c>
      <c r="G147" s="50">
        <v>0</v>
      </c>
      <c r="H147" s="50"/>
      <c r="I147" s="24"/>
      <c r="J147" s="25"/>
      <c r="K147" s="3"/>
      <c r="L147" s="3"/>
    </row>
    <row r="148" spans="1:22" s="1" customFormat="1" ht="15.75" thickBot="1">
      <c r="A148" s="73" t="s">
        <v>21</v>
      </c>
      <c r="B148" s="51">
        <v>50</v>
      </c>
      <c r="C148" s="51">
        <v>3.3</v>
      </c>
      <c r="D148" s="51">
        <v>0.6</v>
      </c>
      <c r="E148" s="51">
        <v>19.8</v>
      </c>
      <c r="F148" s="51">
        <v>99</v>
      </c>
      <c r="G148" s="51">
        <v>0</v>
      </c>
      <c r="H148" s="51"/>
      <c r="I148" s="24"/>
      <c r="J148" s="25"/>
      <c r="K148" s="3"/>
      <c r="L148" s="3"/>
    </row>
    <row r="149" spans="1:22" s="1" customFormat="1" ht="15.75" thickBot="1">
      <c r="A149" s="125" t="s">
        <v>13</v>
      </c>
      <c r="B149" s="178">
        <f t="shared" ref="B149:G149" si="18">SUM(B142:B148)</f>
        <v>795</v>
      </c>
      <c r="C149" s="178">
        <f t="shared" si="18"/>
        <v>28.044</v>
      </c>
      <c r="D149" s="178">
        <f t="shared" si="18"/>
        <v>21.473000000000003</v>
      </c>
      <c r="E149" s="178">
        <f t="shared" si="18"/>
        <v>121.788</v>
      </c>
      <c r="F149" s="178">
        <f t="shared" si="18"/>
        <v>785.19100000000003</v>
      </c>
      <c r="G149" s="178">
        <f t="shared" si="18"/>
        <v>57.22</v>
      </c>
      <c r="H149" s="178"/>
      <c r="I149" s="35">
        <f>F149/F162</f>
        <v>0.39456814343309382</v>
      </c>
      <c r="J149" s="40" t="s">
        <v>65</v>
      </c>
      <c r="K149" s="5"/>
      <c r="L149" s="5"/>
    </row>
    <row r="150" spans="1:22" s="1" customFormat="1">
      <c r="A150" s="208" t="s">
        <v>23</v>
      </c>
      <c r="B150" s="209"/>
      <c r="C150" s="209"/>
      <c r="D150" s="209"/>
      <c r="E150" s="209"/>
      <c r="F150" s="209"/>
      <c r="G150" s="209"/>
      <c r="H150" s="210"/>
      <c r="I150" s="41"/>
      <c r="J150" s="42"/>
      <c r="K150" s="5"/>
      <c r="L150" s="5"/>
    </row>
    <row r="151" spans="1:22">
      <c r="A151" s="146" t="s">
        <v>33</v>
      </c>
      <c r="B151" s="51">
        <v>155</v>
      </c>
      <c r="C151" s="51">
        <v>4.3</v>
      </c>
      <c r="D151" s="51">
        <v>5</v>
      </c>
      <c r="E151" s="51">
        <v>6.2</v>
      </c>
      <c r="F151" s="51">
        <v>86.8</v>
      </c>
      <c r="G151" s="51">
        <v>1.1000000000000001</v>
      </c>
      <c r="H151" s="114"/>
      <c r="I151" s="43"/>
      <c r="J151" s="44"/>
      <c r="K151" s="3"/>
      <c r="L151" s="3"/>
    </row>
    <row r="152" spans="1:22" s="1" customFormat="1" ht="15.75" thickBot="1">
      <c r="A152" s="26"/>
      <c r="B152" s="51"/>
      <c r="C152" s="51"/>
      <c r="D152" s="51"/>
      <c r="E152" s="51"/>
      <c r="F152" s="51"/>
      <c r="G152" s="51"/>
      <c r="H152" s="170"/>
      <c r="I152" s="43"/>
      <c r="J152" s="44"/>
      <c r="K152" s="3"/>
      <c r="L152" s="3"/>
    </row>
    <row r="153" spans="1:22" s="1" customFormat="1" ht="15.75" thickBot="1">
      <c r="A153" s="125" t="s">
        <v>48</v>
      </c>
      <c r="B153" s="154">
        <f t="shared" ref="B153:G153" si="19">B151+B152</f>
        <v>155</v>
      </c>
      <c r="C153" s="154">
        <f t="shared" si="19"/>
        <v>4.3</v>
      </c>
      <c r="D153" s="154">
        <f t="shared" si="19"/>
        <v>5</v>
      </c>
      <c r="E153" s="154">
        <f t="shared" si="19"/>
        <v>6.2</v>
      </c>
      <c r="F153" s="154">
        <f t="shared" si="19"/>
        <v>86.8</v>
      </c>
      <c r="G153" s="154">
        <f t="shared" si="19"/>
        <v>1.1000000000000001</v>
      </c>
      <c r="H153" s="154"/>
      <c r="I153" s="35">
        <f>F153/F162</f>
        <v>4.3618068533633904E-2</v>
      </c>
      <c r="J153" s="40" t="s">
        <v>66</v>
      </c>
      <c r="K153" s="5"/>
      <c r="L153" s="5"/>
    </row>
    <row r="154" spans="1:22" s="1" customFormat="1">
      <c r="A154" s="214" t="s">
        <v>14</v>
      </c>
      <c r="B154" s="215"/>
      <c r="C154" s="215"/>
      <c r="D154" s="215"/>
      <c r="E154" s="215"/>
      <c r="F154" s="215"/>
      <c r="G154" s="215"/>
      <c r="H154" s="215"/>
      <c r="I154" s="31"/>
      <c r="J154" s="32"/>
      <c r="K154" s="3"/>
      <c r="L154" s="3"/>
    </row>
    <row r="155" spans="1:22" ht="15" customHeight="1">
      <c r="A155" s="22" t="s">
        <v>123</v>
      </c>
      <c r="B155" s="60">
        <v>30</v>
      </c>
      <c r="C155" s="60">
        <v>0.33</v>
      </c>
      <c r="D155" s="60">
        <v>0.06</v>
      </c>
      <c r="E155" s="60">
        <v>1.1399999999999999</v>
      </c>
      <c r="F155" s="60">
        <v>6.9</v>
      </c>
      <c r="G155" s="60">
        <v>7.5</v>
      </c>
      <c r="H155" s="37"/>
      <c r="I155" s="24"/>
      <c r="J155" s="25"/>
      <c r="K155" s="1"/>
      <c r="L155" s="1"/>
      <c r="M155" s="17"/>
      <c r="N155" s="17"/>
      <c r="O155" s="17"/>
      <c r="P155" s="17"/>
      <c r="Q155" s="17"/>
      <c r="R155" s="17"/>
      <c r="S155" s="17"/>
      <c r="T155" s="17"/>
      <c r="U155" s="17"/>
      <c r="V155" s="17"/>
    </row>
    <row r="156" spans="1:22" ht="15" customHeight="1">
      <c r="A156" s="22" t="s">
        <v>92</v>
      </c>
      <c r="B156" s="60" t="s">
        <v>93</v>
      </c>
      <c r="C156" s="60">
        <v>13.6</v>
      </c>
      <c r="D156" s="60">
        <v>7.3</v>
      </c>
      <c r="E156" s="60">
        <v>15.4</v>
      </c>
      <c r="F156" s="60">
        <v>183.2</v>
      </c>
      <c r="G156" s="60"/>
      <c r="H156" s="37">
        <v>77</v>
      </c>
      <c r="I156" s="24"/>
      <c r="J156" s="25"/>
      <c r="K156" s="1"/>
      <c r="L156" s="1"/>
      <c r="M156" s="17"/>
      <c r="N156" s="17"/>
      <c r="O156" s="17"/>
      <c r="P156" s="17"/>
      <c r="Q156" s="17"/>
      <c r="R156" s="17"/>
      <c r="S156" s="17"/>
      <c r="T156" s="17"/>
      <c r="U156" s="17"/>
      <c r="V156" s="17"/>
    </row>
    <row r="157" spans="1:22" s="1" customFormat="1">
      <c r="A157" s="54" t="s">
        <v>124</v>
      </c>
      <c r="B157" s="37">
        <v>130</v>
      </c>
      <c r="C157" s="37">
        <v>1.78</v>
      </c>
      <c r="D157" s="37">
        <v>8.9600000000000009</v>
      </c>
      <c r="E157" s="37">
        <v>13.01</v>
      </c>
      <c r="F157" s="37">
        <v>136.57</v>
      </c>
      <c r="G157" s="37">
        <v>16.95</v>
      </c>
      <c r="H157" s="37">
        <v>230</v>
      </c>
      <c r="I157" s="24"/>
      <c r="J157" s="25"/>
      <c r="K157" s="3"/>
      <c r="L157" s="3"/>
    </row>
    <row r="158" spans="1:22" s="1" customFormat="1">
      <c r="A158" s="54" t="s">
        <v>41</v>
      </c>
      <c r="B158" s="37">
        <v>200</v>
      </c>
      <c r="C158" s="37">
        <v>0.12</v>
      </c>
      <c r="D158" s="37">
        <v>3.1E-2</v>
      </c>
      <c r="E158" s="37">
        <v>2.4E-2</v>
      </c>
      <c r="F158" s="37">
        <v>0.25</v>
      </c>
      <c r="G158" s="37">
        <v>5.0000000000000001E-4</v>
      </c>
      <c r="H158" s="37">
        <v>100</v>
      </c>
      <c r="I158" s="24"/>
      <c r="J158" s="25"/>
      <c r="K158" s="3"/>
      <c r="L158" s="3"/>
    </row>
    <row r="159" spans="1:22" s="1" customFormat="1">
      <c r="A159" s="146" t="s">
        <v>145</v>
      </c>
      <c r="B159" s="78">
        <v>20</v>
      </c>
      <c r="C159" s="78">
        <v>1.3</v>
      </c>
      <c r="D159" s="78">
        <v>5.6</v>
      </c>
      <c r="E159" s="78">
        <v>12</v>
      </c>
      <c r="F159" s="78">
        <v>104</v>
      </c>
      <c r="G159" s="78"/>
      <c r="H159" s="147"/>
      <c r="I159" s="41"/>
      <c r="J159" s="44"/>
      <c r="K159" s="5"/>
      <c r="L159" s="5"/>
    </row>
    <row r="160" spans="1:22" ht="15.75" thickBot="1">
      <c r="A160" s="73" t="s">
        <v>22</v>
      </c>
      <c r="B160" s="50">
        <v>25</v>
      </c>
      <c r="C160" s="50">
        <v>1.9</v>
      </c>
      <c r="D160" s="50">
        <v>0.22500000000000001</v>
      </c>
      <c r="E160" s="50">
        <v>12.425000000000001</v>
      </c>
      <c r="F160" s="50">
        <v>56.5</v>
      </c>
      <c r="G160" s="50">
        <v>0</v>
      </c>
      <c r="H160" s="50"/>
      <c r="I160" s="24"/>
      <c r="J160" s="25"/>
      <c r="K160" s="3"/>
      <c r="L160" s="3"/>
    </row>
    <row r="161" spans="1:12" s="1" customFormat="1" ht="15.75" thickBot="1">
      <c r="A161" s="127" t="s">
        <v>15</v>
      </c>
      <c r="B161" s="188">
        <f t="shared" ref="B161:G161" si="20">SUM(B155:B160)</f>
        <v>405</v>
      </c>
      <c r="C161" s="188">
        <f t="shared" si="20"/>
        <v>19.029999999999998</v>
      </c>
      <c r="D161" s="188">
        <f t="shared" si="20"/>
        <v>22.176000000000002</v>
      </c>
      <c r="E161" s="188">
        <f t="shared" si="20"/>
        <v>53.998999999999995</v>
      </c>
      <c r="F161" s="188">
        <f t="shared" si="20"/>
        <v>487.41999999999996</v>
      </c>
      <c r="G161" s="188">
        <f t="shared" si="20"/>
        <v>24.450499999999998</v>
      </c>
      <c r="H161" s="179"/>
      <c r="I161" s="52">
        <f>F161/F162</f>
        <v>0.2449345502841456</v>
      </c>
      <c r="J161" s="30" t="s">
        <v>64</v>
      </c>
      <c r="K161" s="4"/>
      <c r="L161" s="4"/>
    </row>
    <row r="162" spans="1:12" s="1" customFormat="1" ht="15.75" thickBot="1">
      <c r="A162" s="128" t="s">
        <v>105</v>
      </c>
      <c r="B162" s="203">
        <f t="shared" ref="B162:G162" si="21">B137+B140+B149+B153+B161</f>
        <v>1986</v>
      </c>
      <c r="C162" s="204">
        <f t="shared" si="21"/>
        <v>64.998999999999995</v>
      </c>
      <c r="D162" s="204">
        <f t="shared" si="21"/>
        <v>71.569000000000003</v>
      </c>
      <c r="E162" s="204">
        <f t="shared" si="21"/>
        <v>273.03699999999998</v>
      </c>
      <c r="F162" s="204">
        <f t="shared" si="21"/>
        <v>1990.0009999999997</v>
      </c>
      <c r="G162" s="204">
        <f t="shared" si="21"/>
        <v>99.510500000000008</v>
      </c>
      <c r="H162" s="148"/>
      <c r="I162" s="35">
        <f>F162/1963</f>
        <v>1.0137549668874171</v>
      </c>
      <c r="J162" s="30" t="s">
        <v>67</v>
      </c>
      <c r="K162" s="4"/>
      <c r="L162" s="4"/>
    </row>
    <row r="163" spans="1:12">
      <c r="A163" s="136"/>
      <c r="B163" s="136"/>
      <c r="C163" s="136"/>
      <c r="D163" s="136"/>
      <c r="E163" s="136"/>
      <c r="F163" s="136"/>
      <c r="G163" s="136"/>
      <c r="H163" s="136"/>
    </row>
    <row r="164" spans="1:12" s="1" customFormat="1" ht="12.95" customHeight="1">
      <c r="A164" s="137"/>
      <c r="B164" s="134"/>
      <c r="C164" s="134"/>
      <c r="D164" s="134"/>
      <c r="E164" s="134"/>
      <c r="F164" s="134"/>
      <c r="G164" s="134"/>
      <c r="H164" s="134"/>
      <c r="I164" s="19"/>
      <c r="J164" s="18"/>
      <c r="K164" s="3"/>
      <c r="L164" s="3"/>
    </row>
    <row r="165" spans="1:12" s="238" customFormat="1" ht="41.25" customHeight="1">
      <c r="A165" s="138" t="s">
        <v>75</v>
      </c>
      <c r="B165" s="139"/>
      <c r="C165" s="139"/>
      <c r="D165" s="139"/>
      <c r="E165" s="139"/>
      <c r="F165" s="139"/>
      <c r="G165" s="139"/>
      <c r="H165" s="139"/>
      <c r="I165" s="97"/>
      <c r="J165" s="96"/>
      <c r="K165" s="237"/>
      <c r="L165" s="237"/>
    </row>
    <row r="166" spans="1:12" s="1" customFormat="1" ht="12.95" customHeight="1" thickBot="1">
      <c r="A166" s="137"/>
      <c r="B166" s="134"/>
      <c r="C166" s="134"/>
      <c r="D166" s="134"/>
      <c r="E166" s="134"/>
      <c r="F166" s="134"/>
      <c r="G166" s="134"/>
      <c r="H166" s="134"/>
      <c r="I166" s="19"/>
      <c r="J166" s="18"/>
      <c r="K166" s="3"/>
      <c r="L166" s="3"/>
    </row>
    <row r="167" spans="1:12" s="1" customFormat="1">
      <c r="A167" s="216" t="s">
        <v>17</v>
      </c>
      <c r="B167" s="218" t="s">
        <v>77</v>
      </c>
      <c r="C167" s="13" t="s">
        <v>0</v>
      </c>
      <c r="D167" s="13"/>
      <c r="E167" s="13"/>
      <c r="F167" s="218" t="s">
        <v>78</v>
      </c>
      <c r="G167" s="218" t="s">
        <v>16</v>
      </c>
      <c r="H167" s="218" t="s">
        <v>76</v>
      </c>
      <c r="I167" s="222" t="s">
        <v>80</v>
      </c>
      <c r="J167" s="223"/>
      <c r="K167" s="4"/>
      <c r="L167" s="4"/>
    </row>
    <row r="168" spans="1:12" s="1" customFormat="1" ht="23.25" customHeight="1">
      <c r="A168" s="217"/>
      <c r="B168" s="219"/>
      <c r="C168" s="2" t="s">
        <v>1</v>
      </c>
      <c r="D168" s="2" t="s">
        <v>2</v>
      </c>
      <c r="E168" s="2" t="s">
        <v>3</v>
      </c>
      <c r="F168" s="219"/>
      <c r="G168" s="219"/>
      <c r="H168" s="219"/>
      <c r="I168" s="11" t="s">
        <v>4</v>
      </c>
      <c r="J168" s="14" t="s">
        <v>5</v>
      </c>
      <c r="K168" s="4"/>
      <c r="L168" s="4"/>
    </row>
    <row r="169" spans="1:12" s="1" customFormat="1">
      <c r="A169" s="224" t="s">
        <v>6</v>
      </c>
      <c r="B169" s="225"/>
      <c r="C169" s="225"/>
      <c r="D169" s="225"/>
      <c r="E169" s="225"/>
      <c r="F169" s="225"/>
      <c r="G169" s="225"/>
      <c r="H169" s="226"/>
      <c r="I169" s="76"/>
      <c r="J169" s="77"/>
      <c r="K169" s="5"/>
      <c r="L169" s="5"/>
    </row>
    <row r="170" spans="1:12" s="1" customFormat="1">
      <c r="A170" s="205" t="s">
        <v>29</v>
      </c>
      <c r="B170" s="37">
        <v>60</v>
      </c>
      <c r="C170" s="37">
        <v>0.89</v>
      </c>
      <c r="D170" s="37">
        <v>0.13</v>
      </c>
      <c r="E170" s="37">
        <v>11.36</v>
      </c>
      <c r="F170" s="37">
        <v>50.28</v>
      </c>
      <c r="G170" s="37">
        <v>2.64</v>
      </c>
      <c r="H170" s="37">
        <v>16</v>
      </c>
      <c r="I170" s="31"/>
      <c r="J170" s="32"/>
      <c r="K170" s="3"/>
      <c r="L170" s="3"/>
    </row>
    <row r="171" spans="1:12" s="1" customFormat="1" ht="24.75">
      <c r="A171" s="26" t="s">
        <v>125</v>
      </c>
      <c r="B171" s="28">
        <v>250</v>
      </c>
      <c r="C171" s="28">
        <v>6.2</v>
      </c>
      <c r="D171" s="28">
        <v>6.35</v>
      </c>
      <c r="E171" s="28">
        <v>20.6</v>
      </c>
      <c r="F171" s="28">
        <v>166</v>
      </c>
      <c r="G171" s="28">
        <v>1.1399999999999999</v>
      </c>
      <c r="H171" s="39">
        <v>23</v>
      </c>
      <c r="I171" s="56"/>
      <c r="J171" s="57"/>
      <c r="K171" s="5"/>
      <c r="L171" s="5"/>
    </row>
    <row r="172" spans="1:12" s="1" customFormat="1">
      <c r="A172" s="26" t="s">
        <v>18</v>
      </c>
      <c r="B172" s="50">
        <v>30</v>
      </c>
      <c r="C172" s="50">
        <v>2.31</v>
      </c>
      <c r="D172" s="50">
        <v>0.9</v>
      </c>
      <c r="E172" s="50">
        <v>15.03</v>
      </c>
      <c r="F172" s="50">
        <v>78</v>
      </c>
      <c r="G172" s="50">
        <v>0</v>
      </c>
      <c r="H172" s="50">
        <v>1</v>
      </c>
      <c r="I172" s="24"/>
      <c r="J172" s="25"/>
      <c r="K172" s="5"/>
      <c r="L172" s="5"/>
    </row>
    <row r="173" spans="1:12" s="1" customFormat="1" ht="15.75" thickBot="1">
      <c r="A173" s="26" t="s">
        <v>45</v>
      </c>
      <c r="B173" s="51">
        <v>200</v>
      </c>
      <c r="C173" s="51">
        <v>3.02</v>
      </c>
      <c r="D173" s="51">
        <v>3.23</v>
      </c>
      <c r="E173" s="51">
        <v>15.7</v>
      </c>
      <c r="F173" s="51">
        <v>104.14</v>
      </c>
      <c r="G173" s="51">
        <v>1.3</v>
      </c>
      <c r="H173" s="78">
        <v>321</v>
      </c>
      <c r="I173" s="24"/>
      <c r="J173" s="25"/>
      <c r="K173" s="3"/>
      <c r="L173" s="3"/>
    </row>
    <row r="174" spans="1:12" s="1" customFormat="1" ht="15.75" thickBot="1">
      <c r="A174" s="98" t="s">
        <v>9</v>
      </c>
      <c r="B174" s="188">
        <f t="shared" ref="B174:G174" si="22">SUM(B170:B173)</f>
        <v>540</v>
      </c>
      <c r="C174" s="188">
        <f t="shared" si="22"/>
        <v>12.42</v>
      </c>
      <c r="D174" s="188">
        <f t="shared" si="22"/>
        <v>10.61</v>
      </c>
      <c r="E174" s="188">
        <f t="shared" si="22"/>
        <v>62.69</v>
      </c>
      <c r="F174" s="188">
        <f t="shared" si="22"/>
        <v>398.41999999999996</v>
      </c>
      <c r="G174" s="188">
        <f t="shared" si="22"/>
        <v>5.08</v>
      </c>
      <c r="H174" s="188"/>
      <c r="I174" s="29">
        <f>F174/F199</f>
        <v>0.22407265348543712</v>
      </c>
      <c r="J174" s="30" t="s">
        <v>64</v>
      </c>
      <c r="K174" s="3"/>
      <c r="L174" s="3"/>
    </row>
    <row r="175" spans="1:12" s="1" customFormat="1">
      <c r="A175" s="211" t="s">
        <v>10</v>
      </c>
      <c r="B175" s="212"/>
      <c r="C175" s="212"/>
      <c r="D175" s="212"/>
      <c r="E175" s="212"/>
      <c r="F175" s="212"/>
      <c r="G175" s="212"/>
      <c r="H175" s="213"/>
      <c r="I175" s="31"/>
      <c r="J175" s="32"/>
      <c r="K175" s="3"/>
      <c r="L175" s="3"/>
    </row>
    <row r="176" spans="1:12" s="1" customFormat="1" ht="15.75" thickBot="1">
      <c r="A176" s="22" t="s">
        <v>19</v>
      </c>
      <c r="B176" s="60">
        <v>200</v>
      </c>
      <c r="C176" s="60">
        <v>0</v>
      </c>
      <c r="D176" s="60">
        <v>0</v>
      </c>
      <c r="E176" s="60">
        <v>19.5</v>
      </c>
      <c r="F176" s="60">
        <v>76.8</v>
      </c>
      <c r="G176" s="60">
        <v>12.8</v>
      </c>
      <c r="H176" s="45"/>
      <c r="I176" s="24"/>
      <c r="J176" s="25"/>
      <c r="K176" s="3"/>
      <c r="L176" s="3"/>
    </row>
    <row r="177" spans="1:22" s="1" customFormat="1" ht="15.75" thickBot="1">
      <c r="A177" s="98" t="s">
        <v>11</v>
      </c>
      <c r="B177" s="178">
        <f t="shared" ref="B177:G177" si="23">B176</f>
        <v>200</v>
      </c>
      <c r="C177" s="178">
        <f t="shared" si="23"/>
        <v>0</v>
      </c>
      <c r="D177" s="178">
        <f t="shared" si="23"/>
        <v>0</v>
      </c>
      <c r="E177" s="178">
        <f t="shared" si="23"/>
        <v>19.5</v>
      </c>
      <c r="F177" s="178">
        <f t="shared" si="23"/>
        <v>76.8</v>
      </c>
      <c r="G177" s="178">
        <f t="shared" si="23"/>
        <v>12.8</v>
      </c>
      <c r="H177" s="179"/>
      <c r="I177" s="35">
        <f>F177/F199</f>
        <v>4.3192560081525957E-2</v>
      </c>
      <c r="J177" s="53">
        <v>0.05</v>
      </c>
      <c r="K177" s="3"/>
      <c r="L177" s="3"/>
    </row>
    <row r="178" spans="1:22" s="1" customFormat="1">
      <c r="A178" s="220" t="s">
        <v>12</v>
      </c>
      <c r="B178" s="221"/>
      <c r="C178" s="221"/>
      <c r="D178" s="221"/>
      <c r="E178" s="221"/>
      <c r="F178" s="221"/>
      <c r="G178" s="221"/>
      <c r="H178" s="221"/>
      <c r="I178" s="31"/>
      <c r="J178" s="32"/>
      <c r="K178" s="3"/>
      <c r="L178" s="3"/>
    </row>
    <row r="179" spans="1:22" s="1" customFormat="1" ht="24.75">
      <c r="A179" s="79" t="s">
        <v>126</v>
      </c>
      <c r="B179" s="37">
        <v>50</v>
      </c>
      <c r="C179" s="37">
        <v>0.63</v>
      </c>
      <c r="D179" s="37">
        <v>3.56</v>
      </c>
      <c r="E179" s="37">
        <v>6.05</v>
      </c>
      <c r="F179" s="37">
        <v>57.25</v>
      </c>
      <c r="G179" s="37">
        <v>7.2</v>
      </c>
      <c r="H179" s="37">
        <v>52</v>
      </c>
      <c r="I179" s="24"/>
      <c r="J179" s="25"/>
      <c r="K179" s="3"/>
      <c r="L179" s="3"/>
    </row>
    <row r="180" spans="1:22" ht="24.75">
      <c r="A180" s="55" t="s">
        <v>98</v>
      </c>
      <c r="B180" s="50">
        <v>250</v>
      </c>
      <c r="C180" s="50">
        <v>3.54</v>
      </c>
      <c r="D180" s="50">
        <v>5.0999999999999996</v>
      </c>
      <c r="E180" s="50">
        <v>14.53</v>
      </c>
      <c r="F180" s="50">
        <v>118.25</v>
      </c>
      <c r="G180" s="50">
        <v>6.28</v>
      </c>
      <c r="H180" s="50">
        <v>26</v>
      </c>
      <c r="I180" s="75"/>
      <c r="J180" s="57"/>
      <c r="K180" s="3"/>
      <c r="L180" s="3"/>
    </row>
    <row r="181" spans="1:22">
      <c r="A181" s="26" t="s">
        <v>35</v>
      </c>
      <c r="B181" s="51">
        <v>5</v>
      </c>
      <c r="C181" s="51">
        <v>0.14000000000000001</v>
      </c>
      <c r="D181" s="51">
        <v>0.75</v>
      </c>
      <c r="E181" s="51">
        <v>0.15</v>
      </c>
      <c r="F181" s="51">
        <v>10.5</v>
      </c>
      <c r="G181" s="51">
        <v>0</v>
      </c>
      <c r="H181" s="50"/>
      <c r="I181" s="75"/>
      <c r="J181" s="57"/>
      <c r="K181" s="5"/>
      <c r="L181" s="5"/>
    </row>
    <row r="182" spans="1:22" s="1" customFormat="1" ht="24.75">
      <c r="A182" s="22" t="s">
        <v>94</v>
      </c>
      <c r="B182" s="60">
        <v>70</v>
      </c>
      <c r="C182" s="60">
        <v>6.7850000000000001</v>
      </c>
      <c r="D182" s="60">
        <v>4.7329999999999997</v>
      </c>
      <c r="E182" s="60">
        <v>3.1019999999999999</v>
      </c>
      <c r="F182" s="60">
        <v>81.373999999999995</v>
      </c>
      <c r="G182" s="60">
        <v>12.35</v>
      </c>
      <c r="H182" s="37">
        <v>120</v>
      </c>
      <c r="I182" s="24"/>
      <c r="J182" s="25"/>
      <c r="K182" s="3"/>
      <c r="L182" s="3"/>
    </row>
    <row r="183" spans="1:22" ht="15" customHeight="1">
      <c r="A183" s="79" t="s">
        <v>127</v>
      </c>
      <c r="B183" s="37">
        <v>100</v>
      </c>
      <c r="C183" s="37">
        <v>2.4300000000000002</v>
      </c>
      <c r="D183" s="37">
        <v>3.58</v>
      </c>
      <c r="E183" s="37">
        <v>24.46</v>
      </c>
      <c r="F183" s="37">
        <v>139.80000000000001</v>
      </c>
      <c r="G183" s="37">
        <v>0</v>
      </c>
      <c r="H183" s="37">
        <v>83</v>
      </c>
      <c r="I183" s="24"/>
      <c r="J183" s="25"/>
      <c r="M183" s="17"/>
      <c r="N183" s="17"/>
      <c r="O183" s="17"/>
      <c r="P183" s="17"/>
      <c r="Q183" s="17"/>
      <c r="R183" s="17"/>
      <c r="S183" s="17"/>
      <c r="T183" s="17"/>
      <c r="U183" s="17"/>
      <c r="V183" s="17"/>
    </row>
    <row r="184" spans="1:22" s="1" customFormat="1" ht="24.75">
      <c r="A184" s="55" t="s">
        <v>96</v>
      </c>
      <c r="B184" s="50">
        <v>180</v>
      </c>
      <c r="C184" s="50">
        <v>0.27</v>
      </c>
      <c r="D184" s="50">
        <v>0.108</v>
      </c>
      <c r="E184" s="50">
        <v>19.940000000000001</v>
      </c>
      <c r="F184" s="50">
        <v>81.72</v>
      </c>
      <c r="G184" s="50">
        <v>23.22</v>
      </c>
      <c r="H184" s="50">
        <v>95</v>
      </c>
      <c r="I184" s="56"/>
      <c r="J184" s="57"/>
      <c r="K184" s="3"/>
      <c r="L184" s="3"/>
    </row>
    <row r="185" spans="1:22" s="1" customFormat="1">
      <c r="A185" s="73" t="s">
        <v>22</v>
      </c>
      <c r="B185" s="50">
        <v>25</v>
      </c>
      <c r="C185" s="50">
        <v>1.9</v>
      </c>
      <c r="D185" s="50">
        <v>0.22500000000000001</v>
      </c>
      <c r="E185" s="50">
        <v>12.425000000000001</v>
      </c>
      <c r="F185" s="50">
        <v>56.5</v>
      </c>
      <c r="G185" s="50">
        <v>0</v>
      </c>
      <c r="H185" s="50"/>
      <c r="I185" s="24"/>
      <c r="J185" s="25"/>
      <c r="K185" s="3"/>
      <c r="L185" s="3"/>
    </row>
    <row r="186" spans="1:22" s="1" customFormat="1" ht="15.75" thickBot="1">
      <c r="A186" s="73" t="s">
        <v>21</v>
      </c>
      <c r="B186" s="51">
        <v>50</v>
      </c>
      <c r="C186" s="51">
        <v>3.3</v>
      </c>
      <c r="D186" s="51">
        <v>0.6</v>
      </c>
      <c r="E186" s="51">
        <v>19.8</v>
      </c>
      <c r="F186" s="51">
        <v>99</v>
      </c>
      <c r="G186" s="51">
        <v>0</v>
      </c>
      <c r="H186" s="51"/>
      <c r="I186" s="24"/>
      <c r="J186" s="25"/>
      <c r="K186" s="3"/>
      <c r="L186" s="3"/>
    </row>
    <row r="187" spans="1:22" ht="15.75" thickBot="1">
      <c r="A187" s="125" t="s">
        <v>13</v>
      </c>
      <c r="B187" s="130">
        <f t="shared" ref="B187:G187" si="24">SUM(B179:B186)</f>
        <v>730</v>
      </c>
      <c r="C187" s="130">
        <f t="shared" si="24"/>
        <v>18.994999999999997</v>
      </c>
      <c r="D187" s="130">
        <f t="shared" si="24"/>
        <v>18.656000000000002</v>
      </c>
      <c r="E187" s="130">
        <f t="shared" si="24"/>
        <v>100.45699999999999</v>
      </c>
      <c r="F187" s="130">
        <f t="shared" si="24"/>
        <v>644.39400000000001</v>
      </c>
      <c r="G187" s="130">
        <f t="shared" si="24"/>
        <v>49.05</v>
      </c>
      <c r="H187" s="179"/>
      <c r="I187" s="35">
        <f>F187/F199</f>
        <v>0.36240920001529742</v>
      </c>
      <c r="J187" s="40" t="s">
        <v>70</v>
      </c>
    </row>
    <row r="188" spans="1:22" s="1" customFormat="1">
      <c r="A188" s="208" t="s">
        <v>23</v>
      </c>
      <c r="B188" s="209"/>
      <c r="C188" s="209"/>
      <c r="D188" s="209"/>
      <c r="E188" s="209"/>
      <c r="F188" s="209"/>
      <c r="G188" s="209"/>
      <c r="H188" s="210"/>
      <c r="I188" s="41"/>
      <c r="J188" s="42"/>
      <c r="K188" s="3"/>
      <c r="L188" s="3"/>
    </row>
    <row r="189" spans="1:22" s="1" customFormat="1" ht="15.75" thickBot="1">
      <c r="A189" s="55" t="s">
        <v>19</v>
      </c>
      <c r="B189" s="28">
        <v>180</v>
      </c>
      <c r="C189" s="28">
        <v>0</v>
      </c>
      <c r="D189" s="28">
        <v>0</v>
      </c>
      <c r="E189" s="28">
        <v>25.92</v>
      </c>
      <c r="F189" s="28">
        <v>103.68</v>
      </c>
      <c r="G189" s="28">
        <v>17.28</v>
      </c>
      <c r="H189" s="28"/>
      <c r="I189" s="24"/>
      <c r="J189" s="25"/>
      <c r="K189" s="3"/>
      <c r="L189" s="3"/>
    </row>
    <row r="190" spans="1:22" s="1" customFormat="1" ht="15.75" thickBot="1">
      <c r="A190" s="125" t="s">
        <v>48</v>
      </c>
      <c r="B190" s="154">
        <f t="shared" ref="B190:G190" si="25">SUM(B189:B189)</f>
        <v>180</v>
      </c>
      <c r="C190" s="154">
        <f t="shared" si="25"/>
        <v>0</v>
      </c>
      <c r="D190" s="154">
        <f t="shared" si="25"/>
        <v>0</v>
      </c>
      <c r="E190" s="154">
        <f t="shared" si="25"/>
        <v>25.92</v>
      </c>
      <c r="F190" s="154">
        <f t="shared" si="25"/>
        <v>103.68</v>
      </c>
      <c r="G190" s="154">
        <f t="shared" si="25"/>
        <v>17.28</v>
      </c>
      <c r="H190" s="148"/>
      <c r="I190" s="35">
        <f>F190/F199</f>
        <v>5.8309956110060054E-2</v>
      </c>
      <c r="J190" s="40" t="s">
        <v>66</v>
      </c>
      <c r="K190" s="3"/>
      <c r="L190" s="3"/>
    </row>
    <row r="191" spans="1:22" s="1" customFormat="1">
      <c r="A191" s="214" t="s">
        <v>14</v>
      </c>
      <c r="B191" s="215"/>
      <c r="C191" s="215"/>
      <c r="D191" s="215"/>
      <c r="E191" s="215"/>
      <c r="F191" s="215"/>
      <c r="G191" s="215"/>
      <c r="H191" s="215"/>
      <c r="I191" s="31"/>
      <c r="J191" s="32"/>
      <c r="K191" s="3"/>
      <c r="L191" s="3"/>
    </row>
    <row r="192" spans="1:22" s="1" customFormat="1">
      <c r="A192" s="22" t="s">
        <v>25</v>
      </c>
      <c r="B192" s="23">
        <v>150</v>
      </c>
      <c r="C192" s="23">
        <v>20.93</v>
      </c>
      <c r="D192" s="23">
        <v>15.01</v>
      </c>
      <c r="E192" s="23">
        <v>33.94</v>
      </c>
      <c r="F192" s="23">
        <v>355</v>
      </c>
      <c r="G192" s="23">
        <v>0.45</v>
      </c>
      <c r="H192" s="23">
        <v>72</v>
      </c>
      <c r="I192" s="41"/>
      <c r="J192" s="42"/>
      <c r="K192" s="3"/>
      <c r="L192" s="3"/>
    </row>
    <row r="193" spans="1:12" s="1" customFormat="1">
      <c r="A193" s="22" t="s">
        <v>26</v>
      </c>
      <c r="B193" s="23">
        <v>40</v>
      </c>
      <c r="C193" s="23">
        <v>0.93</v>
      </c>
      <c r="D193" s="23">
        <v>0.75</v>
      </c>
      <c r="E193" s="23">
        <v>7.11</v>
      </c>
      <c r="F193" s="23">
        <v>37.090000000000003</v>
      </c>
      <c r="G193" s="23">
        <v>0.44</v>
      </c>
      <c r="H193" s="23">
        <v>323</v>
      </c>
      <c r="I193" s="24"/>
      <c r="J193" s="25"/>
      <c r="K193" s="3"/>
      <c r="L193" s="3"/>
    </row>
    <row r="194" spans="1:12" s="1" customFormat="1">
      <c r="A194" s="54" t="s">
        <v>28</v>
      </c>
      <c r="B194" s="23">
        <v>180</v>
      </c>
      <c r="C194" s="23">
        <v>0.61</v>
      </c>
      <c r="D194" s="23">
        <v>0.25</v>
      </c>
      <c r="E194" s="23">
        <v>18.670000000000002</v>
      </c>
      <c r="F194" s="23">
        <v>79</v>
      </c>
      <c r="G194" s="23">
        <v>90</v>
      </c>
      <c r="H194" s="23">
        <v>102</v>
      </c>
      <c r="I194" s="24"/>
      <c r="J194" s="25"/>
      <c r="K194" s="3"/>
      <c r="L194" s="3"/>
    </row>
    <row r="195" spans="1:12" s="1" customFormat="1">
      <c r="A195" s="146" t="s">
        <v>145</v>
      </c>
      <c r="B195" s="78">
        <v>20</v>
      </c>
      <c r="C195" s="78">
        <v>1.3</v>
      </c>
      <c r="D195" s="78">
        <v>5.6</v>
      </c>
      <c r="E195" s="78">
        <v>12</v>
      </c>
      <c r="F195" s="78">
        <v>104</v>
      </c>
      <c r="G195" s="78"/>
      <c r="H195" s="147"/>
      <c r="I195" s="41"/>
      <c r="J195" s="44"/>
      <c r="K195" s="5"/>
      <c r="L195" s="5"/>
    </row>
    <row r="196" spans="1:12">
      <c r="A196" s="26" t="s">
        <v>22</v>
      </c>
      <c r="B196" s="120">
        <v>25</v>
      </c>
      <c r="C196" s="51">
        <v>1.9</v>
      </c>
      <c r="D196" s="51">
        <v>0.22500000000000001</v>
      </c>
      <c r="E196" s="51">
        <v>12.425000000000001</v>
      </c>
      <c r="F196" s="51">
        <v>56.5</v>
      </c>
      <c r="G196" s="51">
        <v>0</v>
      </c>
      <c r="H196" s="126"/>
      <c r="I196" s="75"/>
      <c r="J196" s="57"/>
      <c r="K196" s="3"/>
      <c r="L196" s="3"/>
    </row>
    <row r="197" spans="1:12" ht="15.75" thickBot="1">
      <c r="A197" s="73"/>
      <c r="B197" s="51"/>
      <c r="C197" s="51"/>
      <c r="D197" s="51"/>
      <c r="E197" s="51"/>
      <c r="F197" s="51"/>
      <c r="G197" s="51"/>
      <c r="H197" s="51"/>
      <c r="I197" s="24"/>
      <c r="J197" s="25"/>
      <c r="K197" s="3"/>
      <c r="L197" s="3"/>
    </row>
    <row r="198" spans="1:12" ht="15.75" thickBot="1">
      <c r="A198" s="127" t="s">
        <v>15</v>
      </c>
      <c r="B198" s="206">
        <f>B192+B193+B194+B195</f>
        <v>390</v>
      </c>
      <c r="C198" s="206">
        <f>SUM(C192:C197)</f>
        <v>25.669999999999998</v>
      </c>
      <c r="D198" s="206">
        <f>SUM(D192:D197)</f>
        <v>21.835000000000001</v>
      </c>
      <c r="E198" s="206">
        <f>SUM(E192:E197)</f>
        <v>84.144999999999996</v>
      </c>
      <c r="F198" s="206">
        <f>SUM(F192:F197)</f>
        <v>631.59</v>
      </c>
      <c r="G198" s="206">
        <f>SUM(G192:G197)</f>
        <v>90.89</v>
      </c>
      <c r="H198" s="206"/>
      <c r="I198" s="52">
        <f>F198/F199</f>
        <v>0.35520819038920554</v>
      </c>
      <c r="J198" s="30" t="s">
        <v>64</v>
      </c>
      <c r="K198" s="3"/>
      <c r="L198" s="3"/>
    </row>
    <row r="199" spans="1:12" ht="15.75" thickBot="1">
      <c r="A199" s="128" t="s">
        <v>105</v>
      </c>
      <c r="B199" s="207">
        <f t="shared" ref="B199:G199" si="26">B174+B187+B190+B198</f>
        <v>1840</v>
      </c>
      <c r="C199" s="207">
        <f t="shared" si="26"/>
        <v>57.084999999999994</v>
      </c>
      <c r="D199" s="207">
        <f t="shared" si="26"/>
        <v>51.100999999999999</v>
      </c>
      <c r="E199" s="207">
        <f t="shared" si="26"/>
        <v>273.21199999999999</v>
      </c>
      <c r="F199" s="207">
        <f t="shared" si="26"/>
        <v>1778.0839999999998</v>
      </c>
      <c r="G199" s="207">
        <f t="shared" si="26"/>
        <v>162.30000000000001</v>
      </c>
      <c r="H199" s="178"/>
      <c r="I199" s="35">
        <f>F199/1963</f>
        <v>0.90579928680590927</v>
      </c>
      <c r="J199" s="30" t="s">
        <v>67</v>
      </c>
      <c r="K199" s="3"/>
      <c r="L199" s="3"/>
    </row>
    <row r="200" spans="1:12">
      <c r="A200" s="136"/>
      <c r="B200" s="136"/>
      <c r="C200" s="136"/>
      <c r="D200" s="136"/>
      <c r="E200" s="136"/>
      <c r="F200" s="136"/>
      <c r="G200" s="136"/>
      <c r="H200" s="136"/>
    </row>
    <row r="201" spans="1:12">
      <c r="A201" s="136"/>
      <c r="B201" s="136"/>
      <c r="C201" s="136"/>
      <c r="D201" s="136"/>
      <c r="E201" s="136"/>
      <c r="F201" s="136"/>
      <c r="G201" s="136"/>
      <c r="H201" s="136"/>
    </row>
  </sheetData>
  <mergeCells count="56">
    <mergeCell ref="A3:J3"/>
    <mergeCell ref="H8:H9"/>
    <mergeCell ref="I8:J8"/>
    <mergeCell ref="B8:B9"/>
    <mergeCell ref="A8:A9"/>
    <mergeCell ref="G8:G9"/>
    <mergeCell ref="F8:F9"/>
    <mergeCell ref="I49:J49"/>
    <mergeCell ref="A51:H51"/>
    <mergeCell ref="G49:G50"/>
    <mergeCell ref="A49:A50"/>
    <mergeCell ref="B49:B50"/>
    <mergeCell ref="F49:F50"/>
    <mergeCell ref="H49:H50"/>
    <mergeCell ref="A10:H10"/>
    <mergeCell ref="A17:H17"/>
    <mergeCell ref="A20:H20"/>
    <mergeCell ref="A35:H35"/>
    <mergeCell ref="A30:H30"/>
    <mergeCell ref="A60:H60"/>
    <mergeCell ref="A63:H63"/>
    <mergeCell ref="A131:H131"/>
    <mergeCell ref="G129:G130"/>
    <mergeCell ref="H129:H130"/>
    <mergeCell ref="A73:H73"/>
    <mergeCell ref="A112:H112"/>
    <mergeCell ref="A78:H78"/>
    <mergeCell ref="A91:A92"/>
    <mergeCell ref="H91:H92"/>
    <mergeCell ref="B91:B92"/>
    <mergeCell ref="F91:F92"/>
    <mergeCell ref="G91:G92"/>
    <mergeCell ref="A129:A130"/>
    <mergeCell ref="I91:J91"/>
    <mergeCell ref="A93:H93"/>
    <mergeCell ref="A103:H103"/>
    <mergeCell ref="I167:J167"/>
    <mergeCell ref="A169:H169"/>
    <mergeCell ref="B129:B130"/>
    <mergeCell ref="G167:G168"/>
    <mergeCell ref="H167:H168"/>
    <mergeCell ref="A154:H154"/>
    <mergeCell ref="F129:F130"/>
    <mergeCell ref="A116:H116"/>
    <mergeCell ref="I129:J129"/>
    <mergeCell ref="A100:H100"/>
    <mergeCell ref="A141:H141"/>
    <mergeCell ref="A138:H138"/>
    <mergeCell ref="A150:H150"/>
    <mergeCell ref="A188:H188"/>
    <mergeCell ref="A175:H175"/>
    <mergeCell ref="A191:H191"/>
    <mergeCell ref="A167:A168"/>
    <mergeCell ref="B167:B168"/>
    <mergeCell ref="F167:F168"/>
    <mergeCell ref="A178:H178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00"/>
  <sheetViews>
    <sheetView workbookViewId="0">
      <selection activeCell="A4" sqref="A4:J4"/>
    </sheetView>
  </sheetViews>
  <sheetFormatPr defaultRowHeight="15"/>
  <cols>
    <col min="1" max="1" width="26.7109375" customWidth="1"/>
    <col min="3" max="3" width="10.42578125" customWidth="1"/>
    <col min="4" max="4" width="9.140625" customWidth="1"/>
  </cols>
  <sheetData>
    <row r="1" spans="1:12">
      <c r="F1" t="s">
        <v>153</v>
      </c>
    </row>
    <row r="2" spans="1:12" s="1" customFormat="1" ht="12.95" customHeight="1">
      <c r="A2" t="s">
        <v>154</v>
      </c>
      <c r="B2"/>
      <c r="C2"/>
      <c r="D2"/>
      <c r="E2"/>
      <c r="F2"/>
      <c r="G2"/>
      <c r="H2"/>
      <c r="I2"/>
      <c r="J2"/>
      <c r="K2" s="3"/>
      <c r="L2" s="3"/>
    </row>
    <row r="3" spans="1:12" s="1" customFormat="1" ht="12.95" customHeight="1">
      <c r="A3"/>
      <c r="B3"/>
      <c r="C3"/>
      <c r="D3"/>
      <c r="E3"/>
      <c r="F3"/>
      <c r="G3"/>
      <c r="H3"/>
      <c r="I3"/>
      <c r="J3"/>
      <c r="K3" s="3"/>
      <c r="L3" s="3"/>
    </row>
    <row r="4" spans="1:12" s="1" customFormat="1" ht="30.75" customHeight="1">
      <c r="A4" s="239" t="s">
        <v>155</v>
      </c>
      <c r="B4" s="239"/>
      <c r="C4" s="239"/>
      <c r="D4" s="239"/>
      <c r="E4" s="239"/>
      <c r="F4" s="239"/>
      <c r="G4" s="239"/>
      <c r="H4" s="239"/>
      <c r="I4" s="239"/>
      <c r="J4" s="239"/>
      <c r="K4" s="3"/>
      <c r="L4" s="3"/>
    </row>
    <row r="5" spans="1:12" s="1" customFormat="1" ht="12.95" customHeight="1" thickBot="1">
      <c r="A5" s="138" t="s">
        <v>71</v>
      </c>
      <c r="B5" s="139"/>
      <c r="C5" s="139"/>
      <c r="D5" s="139"/>
      <c r="E5" s="139"/>
      <c r="F5" s="139"/>
      <c r="G5" s="139"/>
      <c r="H5" s="139"/>
      <c r="I5" s="97"/>
      <c r="J5" s="96"/>
      <c r="K5" s="3"/>
      <c r="L5" s="3"/>
    </row>
    <row r="6" spans="1:12" s="1" customFormat="1">
      <c r="A6" s="216" t="s">
        <v>17</v>
      </c>
      <c r="B6" s="218" t="s">
        <v>77</v>
      </c>
      <c r="C6" s="13" t="s">
        <v>0</v>
      </c>
      <c r="D6" s="13"/>
      <c r="E6" s="13"/>
      <c r="F6" s="218" t="s">
        <v>78</v>
      </c>
      <c r="G6" s="218" t="s">
        <v>16</v>
      </c>
      <c r="H6" s="218" t="s">
        <v>76</v>
      </c>
      <c r="I6" s="222" t="s">
        <v>80</v>
      </c>
      <c r="J6" s="223"/>
      <c r="K6" s="4"/>
      <c r="L6" s="4"/>
    </row>
    <row r="7" spans="1:12" s="1" customFormat="1" ht="23.25" customHeight="1">
      <c r="A7" s="217"/>
      <c r="B7" s="219"/>
      <c r="C7" s="2" t="s">
        <v>1</v>
      </c>
      <c r="D7" s="2" t="s">
        <v>2</v>
      </c>
      <c r="E7" s="2" t="s">
        <v>3</v>
      </c>
      <c r="F7" s="219"/>
      <c r="G7" s="219"/>
      <c r="H7" s="219"/>
      <c r="I7" s="11" t="s">
        <v>4</v>
      </c>
      <c r="J7" s="14" t="s">
        <v>5</v>
      </c>
      <c r="K7" s="4"/>
      <c r="L7" s="4"/>
    </row>
    <row r="8" spans="1:12">
      <c r="A8" s="224" t="s">
        <v>6</v>
      </c>
      <c r="B8" s="225"/>
      <c r="C8" s="225"/>
      <c r="D8" s="225"/>
      <c r="E8" s="225"/>
      <c r="F8" s="225"/>
      <c r="G8" s="225"/>
      <c r="H8" s="226"/>
      <c r="I8" s="99"/>
      <c r="J8" s="100"/>
      <c r="K8" s="3"/>
      <c r="L8" s="3"/>
    </row>
    <row r="9" spans="1:12">
      <c r="A9" s="26" t="s">
        <v>50</v>
      </c>
      <c r="B9" s="101">
        <v>250</v>
      </c>
      <c r="C9" s="101">
        <v>6.95</v>
      </c>
      <c r="D9" s="101">
        <v>8.23</v>
      </c>
      <c r="E9" s="101">
        <v>32.92</v>
      </c>
      <c r="F9" s="101">
        <v>225.3</v>
      </c>
      <c r="G9" s="101">
        <v>3</v>
      </c>
      <c r="H9" s="27">
        <v>180</v>
      </c>
      <c r="I9" s="102"/>
      <c r="J9" s="103"/>
      <c r="K9" s="3"/>
      <c r="L9" s="3"/>
    </row>
    <row r="10" spans="1:12">
      <c r="A10" s="26" t="s">
        <v>18</v>
      </c>
      <c r="B10" s="101">
        <v>30</v>
      </c>
      <c r="C10" s="101">
        <v>2.31</v>
      </c>
      <c r="D10" s="101">
        <v>0.9</v>
      </c>
      <c r="E10" s="101">
        <v>15.03</v>
      </c>
      <c r="F10" s="101">
        <v>78</v>
      </c>
      <c r="G10" s="101">
        <v>0</v>
      </c>
      <c r="H10" s="27">
        <v>1</v>
      </c>
      <c r="I10" s="102"/>
      <c r="J10" s="103"/>
      <c r="K10" s="3"/>
      <c r="L10" s="3"/>
    </row>
    <row r="11" spans="1:12">
      <c r="A11" s="26" t="s">
        <v>59</v>
      </c>
      <c r="B11" s="101">
        <v>20</v>
      </c>
      <c r="C11" s="101">
        <v>2.8666666666666667</v>
      </c>
      <c r="D11" s="101">
        <v>3.9533333333333331</v>
      </c>
      <c r="E11" s="101">
        <v>24.533333333333335</v>
      </c>
      <c r="F11" s="101">
        <v>139.07333333333335</v>
      </c>
      <c r="G11" s="101">
        <v>0.13333333333333333</v>
      </c>
      <c r="H11" s="27"/>
      <c r="I11" s="102"/>
      <c r="J11" s="103"/>
      <c r="K11" s="5"/>
      <c r="L11" s="5"/>
    </row>
    <row r="12" spans="1:12" ht="15.75" thickBot="1">
      <c r="A12" s="26" t="s">
        <v>30</v>
      </c>
      <c r="B12" s="101">
        <v>200</v>
      </c>
      <c r="C12" s="101">
        <v>0.12</v>
      </c>
      <c r="D12" s="101">
        <v>3.1E-2</v>
      </c>
      <c r="E12" s="101">
        <v>11</v>
      </c>
      <c r="F12" s="101">
        <v>44.14</v>
      </c>
      <c r="G12" s="101">
        <v>5.0000000000000001E-4</v>
      </c>
      <c r="H12" s="28">
        <v>319</v>
      </c>
      <c r="I12" s="102"/>
      <c r="J12" s="103"/>
      <c r="K12" s="5"/>
      <c r="L12" s="5"/>
    </row>
    <row r="13" spans="1:12" ht="15.75" thickBot="1">
      <c r="A13" s="98" t="s">
        <v>9</v>
      </c>
      <c r="B13" s="104">
        <f t="shared" ref="B13:G13" si="0">SUM(B9:B12)</f>
        <v>500</v>
      </c>
      <c r="C13" s="104">
        <f t="shared" si="0"/>
        <v>12.246666666666666</v>
      </c>
      <c r="D13" s="104">
        <f t="shared" si="0"/>
        <v>13.114333333333335</v>
      </c>
      <c r="E13" s="104">
        <f t="shared" si="0"/>
        <v>83.483333333333334</v>
      </c>
      <c r="F13" s="104">
        <f t="shared" si="0"/>
        <v>486.51333333333332</v>
      </c>
      <c r="G13" s="104">
        <f t="shared" si="0"/>
        <v>3.1338333333333335</v>
      </c>
      <c r="H13" s="105"/>
      <c r="I13" s="106">
        <f>F13/F36</f>
        <v>0.23346812635566166</v>
      </c>
      <c r="J13" s="107" t="s">
        <v>64</v>
      </c>
      <c r="K13" s="5"/>
      <c r="L13" s="5"/>
    </row>
    <row r="14" spans="1:12">
      <c r="A14" s="211" t="s">
        <v>10</v>
      </c>
      <c r="B14" s="212"/>
      <c r="C14" s="212"/>
      <c r="D14" s="212"/>
      <c r="E14" s="212"/>
      <c r="F14" s="212"/>
      <c r="G14" s="212"/>
      <c r="H14" s="213"/>
      <c r="I14" s="108"/>
      <c r="J14" s="109"/>
      <c r="K14" s="5"/>
      <c r="L14" s="5"/>
    </row>
    <row r="15" spans="1:12" ht="15.75" thickBot="1">
      <c r="A15" s="55" t="s">
        <v>19</v>
      </c>
      <c r="B15" s="51">
        <v>200</v>
      </c>
      <c r="C15" s="51">
        <v>0</v>
      </c>
      <c r="D15" s="51">
        <v>0</v>
      </c>
      <c r="E15" s="51">
        <v>19.5</v>
      </c>
      <c r="F15" s="51">
        <v>76.8</v>
      </c>
      <c r="G15" s="51">
        <v>12.8</v>
      </c>
      <c r="H15" s="28"/>
      <c r="I15" s="110"/>
      <c r="J15" s="111"/>
      <c r="K15" s="5"/>
      <c r="L15" s="5"/>
    </row>
    <row r="16" spans="1:12" ht="15.75" thickBot="1">
      <c r="A16" s="98" t="s">
        <v>11</v>
      </c>
      <c r="B16" s="112">
        <f t="shared" ref="B16:G16" si="1">B15</f>
        <v>200</v>
      </c>
      <c r="C16" s="112">
        <f t="shared" si="1"/>
        <v>0</v>
      </c>
      <c r="D16" s="112">
        <f t="shared" si="1"/>
        <v>0</v>
      </c>
      <c r="E16" s="112">
        <f t="shared" si="1"/>
        <v>19.5</v>
      </c>
      <c r="F16" s="112">
        <f t="shared" si="1"/>
        <v>76.8</v>
      </c>
      <c r="G16" s="112">
        <f t="shared" si="1"/>
        <v>12.8</v>
      </c>
      <c r="H16" s="105"/>
      <c r="I16" s="106">
        <f>F16/F36</f>
        <v>3.6854801041660008E-2</v>
      </c>
      <c r="J16" s="113">
        <v>0.05</v>
      </c>
      <c r="K16" s="3"/>
      <c r="L16" s="3"/>
    </row>
    <row r="17" spans="1:22">
      <c r="A17" s="227" t="s">
        <v>12</v>
      </c>
      <c r="B17" s="228"/>
      <c r="C17" s="228"/>
      <c r="D17" s="228"/>
      <c r="E17" s="228"/>
      <c r="F17" s="228"/>
      <c r="G17" s="228"/>
      <c r="H17" s="229"/>
      <c r="I17" s="108"/>
      <c r="J17" s="109"/>
      <c r="K17" s="3"/>
      <c r="L17" s="3"/>
    </row>
    <row r="18" spans="1:22">
      <c r="A18" s="55" t="s">
        <v>62</v>
      </c>
      <c r="B18" s="27">
        <v>35</v>
      </c>
      <c r="C18" s="27">
        <v>0.28000000000000003</v>
      </c>
      <c r="D18" s="27">
        <v>1.4</v>
      </c>
      <c r="E18" s="27">
        <v>1.75</v>
      </c>
      <c r="F18" s="27">
        <v>22.4</v>
      </c>
      <c r="G18" s="27">
        <v>0</v>
      </c>
      <c r="H18" s="114"/>
      <c r="I18" s="115"/>
      <c r="J18" s="116"/>
      <c r="K18" s="3"/>
      <c r="L18" s="3"/>
    </row>
    <row r="19" spans="1:22" s="1" customFormat="1">
      <c r="A19" s="22" t="s">
        <v>107</v>
      </c>
      <c r="B19" s="117">
        <v>250</v>
      </c>
      <c r="C19" s="60">
        <v>1.68</v>
      </c>
      <c r="D19" s="60">
        <v>1.93</v>
      </c>
      <c r="E19" s="60">
        <v>12.68</v>
      </c>
      <c r="F19" s="60">
        <v>71.64</v>
      </c>
      <c r="G19" s="60">
        <v>20.350000000000001</v>
      </c>
      <c r="H19" s="37">
        <v>92</v>
      </c>
      <c r="I19" s="118"/>
      <c r="J19" s="119"/>
      <c r="K19" s="3"/>
      <c r="L19" s="3"/>
    </row>
    <row r="20" spans="1:22">
      <c r="A20" s="26" t="s">
        <v>52</v>
      </c>
      <c r="B20" s="51">
        <v>80</v>
      </c>
      <c r="C20" s="51">
        <v>10.315</v>
      </c>
      <c r="D20" s="51">
        <v>8.15</v>
      </c>
      <c r="E20" s="51">
        <v>2.62</v>
      </c>
      <c r="F20" s="51">
        <v>125</v>
      </c>
      <c r="G20" s="51">
        <v>0.56000000000000005</v>
      </c>
      <c r="H20" s="27">
        <v>79</v>
      </c>
      <c r="I20" s="102"/>
      <c r="J20" s="103"/>
      <c r="K20" s="3"/>
      <c r="L20" s="3"/>
    </row>
    <row r="21" spans="1:22">
      <c r="A21" s="26" t="s">
        <v>128</v>
      </c>
      <c r="B21" s="51">
        <v>100</v>
      </c>
      <c r="C21" s="51">
        <v>4.74</v>
      </c>
      <c r="D21" s="51">
        <v>5.55</v>
      </c>
      <c r="E21" s="51">
        <v>27.46</v>
      </c>
      <c r="F21" s="51">
        <v>171.91</v>
      </c>
      <c r="G21" s="51">
        <v>0.01</v>
      </c>
      <c r="H21" s="27">
        <v>160</v>
      </c>
      <c r="I21" s="102"/>
      <c r="J21" s="103"/>
      <c r="K21" s="3"/>
      <c r="L21" s="3"/>
    </row>
    <row r="22" spans="1:22">
      <c r="A22" s="55" t="s">
        <v>100</v>
      </c>
      <c r="B22" s="50">
        <v>180</v>
      </c>
      <c r="C22" s="50">
        <v>0.27</v>
      </c>
      <c r="D22" s="50">
        <v>0.11</v>
      </c>
      <c r="E22" s="50">
        <v>19.899999999999999</v>
      </c>
      <c r="F22" s="50">
        <v>81.72</v>
      </c>
      <c r="G22" s="50">
        <v>23</v>
      </c>
      <c r="H22" s="50">
        <v>96</v>
      </c>
      <c r="I22" s="102"/>
      <c r="J22" s="103"/>
      <c r="K22" s="3"/>
      <c r="L22" s="3"/>
    </row>
    <row r="23" spans="1:22">
      <c r="A23" s="26" t="s">
        <v>22</v>
      </c>
      <c r="B23" s="120">
        <v>25</v>
      </c>
      <c r="C23" s="51">
        <v>1.9</v>
      </c>
      <c r="D23" s="51">
        <v>0.22500000000000001</v>
      </c>
      <c r="E23" s="51">
        <v>12.425000000000001</v>
      </c>
      <c r="F23" s="51">
        <v>56.5</v>
      </c>
      <c r="G23" s="51">
        <v>0</v>
      </c>
      <c r="H23" s="27"/>
      <c r="I23" s="102"/>
      <c r="J23" s="103"/>
      <c r="K23" s="3"/>
      <c r="L23" s="3"/>
    </row>
    <row r="24" spans="1:22" ht="15.75" thickBot="1">
      <c r="A24" s="26" t="s">
        <v>21</v>
      </c>
      <c r="B24" s="51">
        <v>50</v>
      </c>
      <c r="C24" s="51">
        <v>3.3</v>
      </c>
      <c r="D24" s="51">
        <v>0.6</v>
      </c>
      <c r="E24" s="51">
        <v>19.8</v>
      </c>
      <c r="F24" s="51">
        <v>99</v>
      </c>
      <c r="G24" s="51">
        <v>0</v>
      </c>
      <c r="H24" s="39"/>
      <c r="I24" s="102"/>
      <c r="J24" s="103"/>
      <c r="K24" s="3"/>
      <c r="L24" s="3"/>
    </row>
    <row r="25" spans="1:22" ht="15.75" thickBot="1">
      <c r="A25" s="98" t="s">
        <v>13</v>
      </c>
      <c r="B25" s="112">
        <f t="shared" ref="B25:G25" si="2">SUM(B18:B24)</f>
        <v>720</v>
      </c>
      <c r="C25" s="112">
        <f t="shared" si="2"/>
        <v>22.484999999999999</v>
      </c>
      <c r="D25" s="112">
        <f t="shared" si="2"/>
        <v>17.965000000000003</v>
      </c>
      <c r="E25" s="112">
        <f t="shared" si="2"/>
        <v>96.634999999999991</v>
      </c>
      <c r="F25" s="112">
        <f t="shared" si="2"/>
        <v>628.16999999999996</v>
      </c>
      <c r="G25" s="112">
        <f t="shared" si="2"/>
        <v>43.92</v>
      </c>
      <c r="H25" s="105"/>
      <c r="I25" s="106">
        <f>F25/F36</f>
        <v>0.3014463589887964</v>
      </c>
      <c r="J25" s="107" t="s">
        <v>65</v>
      </c>
      <c r="K25" s="3"/>
      <c r="L25" s="3"/>
    </row>
    <row r="26" spans="1:22">
      <c r="A26" s="208" t="s">
        <v>23</v>
      </c>
      <c r="B26" s="209"/>
      <c r="C26" s="209"/>
      <c r="D26" s="209"/>
      <c r="E26" s="209"/>
      <c r="F26" s="209"/>
      <c r="G26" s="209"/>
      <c r="H26" s="210"/>
      <c r="I26" s="121"/>
      <c r="J26" s="122"/>
      <c r="K26" s="3"/>
      <c r="L26" s="3"/>
    </row>
    <row r="27" spans="1:22">
      <c r="A27" s="123" t="s">
        <v>24</v>
      </c>
      <c r="B27" s="50">
        <v>155</v>
      </c>
      <c r="C27" s="50">
        <v>5.0999999999999996</v>
      </c>
      <c r="D27" s="50">
        <v>3.9</v>
      </c>
      <c r="E27" s="50">
        <v>17.5</v>
      </c>
      <c r="F27" s="50">
        <v>125.6</v>
      </c>
      <c r="G27" s="50">
        <v>0</v>
      </c>
      <c r="H27" s="50"/>
      <c r="I27" s="115"/>
      <c r="J27" s="116"/>
      <c r="K27" s="3"/>
      <c r="L27" s="3"/>
    </row>
    <row r="28" spans="1:22" ht="15.75" thickBot="1">
      <c r="A28" s="124" t="s">
        <v>129</v>
      </c>
      <c r="B28" s="51">
        <v>60</v>
      </c>
      <c r="C28" s="51">
        <v>4.68</v>
      </c>
      <c r="D28" s="51">
        <v>3.62</v>
      </c>
      <c r="E28" s="51">
        <v>32.32</v>
      </c>
      <c r="F28" s="51">
        <v>181.2</v>
      </c>
      <c r="G28" s="51">
        <v>0.2</v>
      </c>
      <c r="H28" s="78">
        <v>283</v>
      </c>
      <c r="I28" s="115"/>
      <c r="J28" s="116"/>
      <c r="K28" s="3"/>
      <c r="L28" s="3"/>
    </row>
    <row r="29" spans="1:22" ht="15.75" thickBot="1">
      <c r="A29" s="125" t="s">
        <v>48</v>
      </c>
      <c r="B29" s="112">
        <f t="shared" ref="B29:G29" si="3">SUM(B27:B28)</f>
        <v>215</v>
      </c>
      <c r="C29" s="112">
        <f t="shared" si="3"/>
        <v>9.7799999999999994</v>
      </c>
      <c r="D29" s="112">
        <f t="shared" si="3"/>
        <v>7.52</v>
      </c>
      <c r="E29" s="112">
        <f t="shared" si="3"/>
        <v>49.82</v>
      </c>
      <c r="F29" s="112">
        <f t="shared" si="3"/>
        <v>306.79999999999995</v>
      </c>
      <c r="G29" s="112">
        <f t="shared" si="3"/>
        <v>0.2</v>
      </c>
      <c r="H29" s="112"/>
      <c r="I29" s="106">
        <f>F29/F36</f>
        <v>0.14722725207788137</v>
      </c>
      <c r="J29" s="107" t="s">
        <v>66</v>
      </c>
      <c r="K29" s="3"/>
      <c r="L29" s="3"/>
    </row>
    <row r="30" spans="1:22">
      <c r="A30" s="214" t="s">
        <v>14</v>
      </c>
      <c r="B30" s="215"/>
      <c r="C30" s="215"/>
      <c r="D30" s="215"/>
      <c r="E30" s="215"/>
      <c r="F30" s="215"/>
      <c r="G30" s="215"/>
      <c r="H30" s="215"/>
      <c r="I30" s="108"/>
      <c r="J30" s="109"/>
      <c r="K30" s="3"/>
      <c r="L30" s="3"/>
    </row>
    <row r="31" spans="1:22">
      <c r="A31" s="63" t="s">
        <v>58</v>
      </c>
      <c r="B31" s="51">
        <v>150</v>
      </c>
      <c r="C31" s="51">
        <v>26.64</v>
      </c>
      <c r="D31" s="51">
        <v>18.149999999999999</v>
      </c>
      <c r="E31" s="51">
        <v>27.56</v>
      </c>
      <c r="F31" s="51">
        <v>380</v>
      </c>
      <c r="G31" s="51">
        <v>0.36</v>
      </c>
      <c r="H31" s="50">
        <v>69</v>
      </c>
      <c r="I31" s="115"/>
      <c r="J31" s="116"/>
      <c r="K31" s="3"/>
      <c r="L31" s="3"/>
    </row>
    <row r="32" spans="1:22" ht="15" customHeight="1">
      <c r="A32" s="55" t="s">
        <v>130</v>
      </c>
      <c r="B32" s="28">
        <v>15</v>
      </c>
      <c r="C32" s="28">
        <v>1.08</v>
      </c>
      <c r="D32" s="28">
        <v>1.2749999999999999</v>
      </c>
      <c r="E32" s="28">
        <v>8.4</v>
      </c>
      <c r="F32" s="28">
        <v>49.35</v>
      </c>
      <c r="G32" s="28">
        <v>0</v>
      </c>
      <c r="H32" s="27">
        <v>0</v>
      </c>
      <c r="I32" s="108"/>
      <c r="J32" s="109"/>
      <c r="M32" s="17"/>
      <c r="N32" s="17"/>
      <c r="O32" s="17"/>
      <c r="P32" s="17"/>
      <c r="Q32" s="17"/>
      <c r="R32" s="17"/>
      <c r="S32" s="17"/>
      <c r="T32" s="17"/>
      <c r="U32" s="17"/>
      <c r="V32" s="17"/>
    </row>
    <row r="33" spans="1:12">
      <c r="A33" s="26" t="s">
        <v>131</v>
      </c>
      <c r="B33" s="101">
        <v>180</v>
      </c>
      <c r="C33" s="101">
        <v>1.2999999999999999E-2</v>
      </c>
      <c r="D33" s="101">
        <v>0.04</v>
      </c>
      <c r="E33" s="101">
        <v>24.73</v>
      </c>
      <c r="F33" s="101">
        <v>99.72</v>
      </c>
      <c r="G33" s="101">
        <v>1.65</v>
      </c>
      <c r="H33" s="28">
        <v>97</v>
      </c>
      <c r="I33" s="102"/>
      <c r="J33" s="103"/>
      <c r="K33" s="5"/>
      <c r="L33" s="5"/>
    </row>
    <row r="34" spans="1:12" ht="15.75" thickBot="1">
      <c r="A34" s="26" t="s">
        <v>22</v>
      </c>
      <c r="B34" s="120">
        <v>25</v>
      </c>
      <c r="C34" s="51">
        <v>1.9</v>
      </c>
      <c r="D34" s="51">
        <v>0.22500000000000001</v>
      </c>
      <c r="E34" s="51">
        <v>12.425000000000001</v>
      </c>
      <c r="F34" s="51">
        <v>56.5</v>
      </c>
      <c r="G34" s="51">
        <v>0</v>
      </c>
      <c r="H34" s="126"/>
      <c r="I34" s="102"/>
      <c r="J34" s="103"/>
      <c r="K34" s="3"/>
      <c r="L34" s="3"/>
    </row>
    <row r="35" spans="1:12" ht="15.75" thickBot="1">
      <c r="A35" s="127" t="s">
        <v>15</v>
      </c>
      <c r="B35" s="112">
        <f t="shared" ref="B35:G35" si="4">SUM(B31:B34)</f>
        <v>370</v>
      </c>
      <c r="C35" s="112">
        <f t="shared" si="4"/>
        <v>29.632999999999999</v>
      </c>
      <c r="D35" s="112">
        <f t="shared" si="4"/>
        <v>19.689999999999998</v>
      </c>
      <c r="E35" s="112">
        <f t="shared" si="4"/>
        <v>73.114999999999995</v>
      </c>
      <c r="F35" s="112">
        <f t="shared" si="4"/>
        <v>585.57000000000005</v>
      </c>
      <c r="G35" s="104">
        <f t="shared" si="4"/>
        <v>2.0099999999999998</v>
      </c>
      <c r="H35" s="105"/>
      <c r="I35" s="106">
        <f>F35/F36</f>
        <v>0.2810034615360007</v>
      </c>
      <c r="J35" s="107" t="s">
        <v>64</v>
      </c>
      <c r="K35" s="3"/>
      <c r="L35" s="3"/>
    </row>
    <row r="36" spans="1:12" ht="15" customHeight="1" thickBot="1">
      <c r="A36" s="128" t="s">
        <v>105</v>
      </c>
      <c r="B36" s="129">
        <f t="shared" ref="B36:G36" si="5">B13+B16+B25+B29+B35</f>
        <v>2005</v>
      </c>
      <c r="C36" s="130">
        <f t="shared" si="5"/>
        <v>74.144666666666666</v>
      </c>
      <c r="D36" s="130">
        <f t="shared" si="5"/>
        <v>58.289333333333332</v>
      </c>
      <c r="E36" s="130">
        <f t="shared" si="5"/>
        <v>322.55333333333334</v>
      </c>
      <c r="F36" s="130">
        <f t="shared" si="5"/>
        <v>2083.853333333333</v>
      </c>
      <c r="G36" s="130">
        <f t="shared" si="5"/>
        <v>62.063833333333335</v>
      </c>
      <c r="H36" s="131"/>
      <c r="I36" s="132">
        <f>F36/1963</f>
        <v>1.0615656308371539</v>
      </c>
      <c r="J36" s="133" t="s">
        <v>67</v>
      </c>
      <c r="K36" s="3"/>
      <c r="L36" s="3"/>
    </row>
    <row r="37" spans="1:12" hidden="1">
      <c r="A37" s="134"/>
      <c r="B37" s="134"/>
      <c r="C37" s="134"/>
      <c r="D37" s="134"/>
      <c r="E37" s="134"/>
      <c r="F37" s="134"/>
      <c r="G37" s="134"/>
      <c r="H37" s="134"/>
      <c r="I37" s="135"/>
      <c r="J37" s="134"/>
      <c r="K37" s="4"/>
      <c r="L37" s="4"/>
    </row>
    <row r="38" spans="1:12" hidden="1">
      <c r="A38" s="134"/>
      <c r="B38" s="134"/>
      <c r="C38" s="134"/>
      <c r="D38" s="134"/>
      <c r="E38" s="134"/>
      <c r="F38" s="134"/>
      <c r="G38" s="134"/>
      <c r="H38" s="134"/>
      <c r="I38" s="135"/>
      <c r="J38" s="134"/>
      <c r="K38" s="4"/>
      <c r="L38" s="4"/>
    </row>
    <row r="39" spans="1:12">
      <c r="A39" s="136"/>
      <c r="B39" s="136"/>
      <c r="C39" s="136"/>
      <c r="D39" s="136"/>
      <c r="E39" s="136"/>
      <c r="F39" s="136"/>
      <c r="G39" s="136"/>
      <c r="H39" s="136"/>
      <c r="I39" s="136"/>
      <c r="J39" s="136"/>
    </row>
    <row r="40" spans="1:12" s="1" customFormat="1" ht="3.75" customHeight="1">
      <c r="A40" s="137"/>
      <c r="B40" s="134"/>
      <c r="C40" s="134"/>
      <c r="D40" s="134"/>
      <c r="E40" s="134"/>
      <c r="F40" s="134"/>
      <c r="G40" s="134"/>
      <c r="H40" s="134"/>
      <c r="I40" s="135"/>
      <c r="J40" s="134"/>
      <c r="K40" s="3"/>
      <c r="L40" s="3"/>
    </row>
    <row r="41" spans="1:12" s="1" customFormat="1" ht="35.25" customHeight="1">
      <c r="A41" s="138" t="s">
        <v>72</v>
      </c>
      <c r="B41" s="139"/>
      <c r="C41" s="134"/>
      <c r="D41" s="134"/>
      <c r="E41" s="134"/>
      <c r="F41" s="134"/>
      <c r="G41" s="134"/>
      <c r="H41" s="134"/>
      <c r="I41" s="135"/>
      <c r="J41" s="134"/>
      <c r="K41" s="3"/>
      <c r="L41" s="3"/>
    </row>
    <row r="42" spans="1:12" s="1" customFormat="1" ht="12.95" customHeight="1" thickBot="1">
      <c r="A42" s="137"/>
      <c r="B42" s="134"/>
      <c r="C42" s="134"/>
      <c r="D42" s="134"/>
      <c r="E42" s="134"/>
      <c r="F42" s="134"/>
      <c r="G42" s="134"/>
      <c r="H42" s="134"/>
      <c r="I42" s="135"/>
      <c r="J42" s="134"/>
      <c r="K42" s="3"/>
      <c r="L42" s="3"/>
    </row>
    <row r="43" spans="1:12" s="1" customFormat="1">
      <c r="A43" s="216" t="s">
        <v>17</v>
      </c>
      <c r="B43" s="218" t="s">
        <v>77</v>
      </c>
      <c r="C43" s="13" t="s">
        <v>0</v>
      </c>
      <c r="D43" s="13"/>
      <c r="E43" s="13"/>
      <c r="F43" s="218" t="s">
        <v>78</v>
      </c>
      <c r="G43" s="218" t="s">
        <v>16</v>
      </c>
      <c r="H43" s="218" t="s">
        <v>76</v>
      </c>
      <c r="I43" s="222" t="s">
        <v>80</v>
      </c>
      <c r="J43" s="223"/>
      <c r="K43" s="4"/>
      <c r="L43" s="4"/>
    </row>
    <row r="44" spans="1:12" s="1" customFormat="1" ht="23.25" customHeight="1">
      <c r="A44" s="217"/>
      <c r="B44" s="219"/>
      <c r="C44" s="2" t="s">
        <v>1</v>
      </c>
      <c r="D44" s="2" t="s">
        <v>2</v>
      </c>
      <c r="E44" s="2" t="s">
        <v>3</v>
      </c>
      <c r="F44" s="219"/>
      <c r="G44" s="219"/>
      <c r="H44" s="219"/>
      <c r="I44" s="11" t="s">
        <v>4</v>
      </c>
      <c r="J44" s="14" t="s">
        <v>5</v>
      </c>
      <c r="K44" s="4"/>
      <c r="L44" s="4"/>
    </row>
    <row r="45" spans="1:12">
      <c r="A45" s="211" t="s">
        <v>10</v>
      </c>
      <c r="B45" s="212"/>
      <c r="C45" s="212"/>
      <c r="D45" s="212"/>
      <c r="E45" s="212"/>
      <c r="F45" s="212"/>
      <c r="G45" s="212"/>
      <c r="H45" s="213"/>
      <c r="I45" s="108"/>
      <c r="J45" s="109"/>
      <c r="K45" s="3"/>
      <c r="L45" s="3"/>
    </row>
    <row r="46" spans="1:12">
      <c r="A46" s="63" t="s">
        <v>38</v>
      </c>
      <c r="B46" s="140">
        <v>25</v>
      </c>
      <c r="C46" s="50">
        <v>0.32500000000000001</v>
      </c>
      <c r="D46" s="50">
        <v>2.5000000000000001E-2</v>
      </c>
      <c r="E46" s="50">
        <v>1.7250000000000001</v>
      </c>
      <c r="F46" s="50">
        <v>8.75</v>
      </c>
      <c r="G46" s="50">
        <v>1.25</v>
      </c>
      <c r="H46" s="50">
        <v>22</v>
      </c>
      <c r="I46" s="115"/>
      <c r="J46" s="109"/>
      <c r="K46" s="3"/>
      <c r="L46" s="3"/>
    </row>
    <row r="47" spans="1:12">
      <c r="A47" s="26" t="s">
        <v>132</v>
      </c>
      <c r="B47" s="50">
        <v>250</v>
      </c>
      <c r="C47" s="50">
        <v>7.27</v>
      </c>
      <c r="D47" s="50">
        <v>6.85</v>
      </c>
      <c r="E47" s="50">
        <v>22.5</v>
      </c>
      <c r="F47" s="50">
        <v>183</v>
      </c>
      <c r="G47" s="50">
        <v>1.1399999999999999</v>
      </c>
      <c r="H47" s="50">
        <v>23</v>
      </c>
      <c r="I47" s="102"/>
      <c r="J47" s="109"/>
      <c r="K47" s="3"/>
      <c r="L47" s="3"/>
    </row>
    <row r="48" spans="1:12">
      <c r="A48" s="26" t="s">
        <v>18</v>
      </c>
      <c r="B48" s="50">
        <v>30</v>
      </c>
      <c r="C48" s="50">
        <v>2.31</v>
      </c>
      <c r="D48" s="50">
        <v>0.9</v>
      </c>
      <c r="E48" s="50">
        <v>15.03</v>
      </c>
      <c r="F48" s="50">
        <v>78</v>
      </c>
      <c r="G48" s="50">
        <v>0</v>
      </c>
      <c r="H48" s="50">
        <v>1</v>
      </c>
      <c r="I48" s="102"/>
      <c r="J48" s="109"/>
      <c r="K48" s="3"/>
      <c r="L48" s="3"/>
    </row>
    <row r="49" spans="1:12">
      <c r="A49" s="26" t="s">
        <v>7</v>
      </c>
      <c r="B49" s="50">
        <v>5</v>
      </c>
      <c r="C49" s="50">
        <v>0.03</v>
      </c>
      <c r="D49" s="50">
        <v>4.13</v>
      </c>
      <c r="E49" s="50">
        <v>0.05</v>
      </c>
      <c r="F49" s="50">
        <v>37.4</v>
      </c>
      <c r="G49" s="50">
        <v>0</v>
      </c>
      <c r="H49" s="50">
        <v>1</v>
      </c>
      <c r="I49" s="102"/>
      <c r="J49" s="109"/>
      <c r="K49" s="3"/>
      <c r="L49" s="3"/>
    </row>
    <row r="50" spans="1:12">
      <c r="A50" s="26" t="s">
        <v>8</v>
      </c>
      <c r="B50" s="50">
        <v>11</v>
      </c>
      <c r="C50" s="50">
        <v>2.5</v>
      </c>
      <c r="D50" s="50">
        <v>3.2</v>
      </c>
      <c r="E50" s="50">
        <v>0</v>
      </c>
      <c r="F50" s="50">
        <v>39.799999999999997</v>
      </c>
      <c r="G50" s="50">
        <v>0.1</v>
      </c>
      <c r="H50" s="50"/>
      <c r="I50" s="102"/>
      <c r="J50" s="109"/>
      <c r="K50" s="3"/>
      <c r="L50" s="3"/>
    </row>
    <row r="51" spans="1:12" ht="25.5" thickBot="1">
      <c r="A51" s="55" t="s">
        <v>97</v>
      </c>
      <c r="B51" s="51">
        <v>180</v>
      </c>
      <c r="C51" s="51">
        <v>2.65</v>
      </c>
      <c r="D51" s="51">
        <v>1.79</v>
      </c>
      <c r="E51" s="51">
        <v>18.829999999999998</v>
      </c>
      <c r="F51" s="51">
        <v>102</v>
      </c>
      <c r="G51" s="51">
        <v>0.34</v>
      </c>
      <c r="H51" s="51">
        <v>100</v>
      </c>
      <c r="I51" s="102"/>
      <c r="J51" s="109"/>
      <c r="K51" s="3"/>
      <c r="L51" s="3"/>
    </row>
    <row r="52" spans="1:12" ht="15.75" thickBot="1">
      <c r="A52" s="98" t="s">
        <v>9</v>
      </c>
      <c r="B52" s="112">
        <f t="shared" ref="B52:G52" si="6">SUM(B46:B51)</f>
        <v>501</v>
      </c>
      <c r="C52" s="112">
        <f t="shared" si="6"/>
        <v>15.084999999999999</v>
      </c>
      <c r="D52" s="112">
        <f t="shared" si="6"/>
        <v>16.895</v>
      </c>
      <c r="E52" s="112">
        <f t="shared" si="6"/>
        <v>58.134999999999998</v>
      </c>
      <c r="F52" s="112">
        <f>SUM(F46:F51)</f>
        <v>448.95</v>
      </c>
      <c r="G52" s="112">
        <f t="shared" si="6"/>
        <v>2.8299999999999996</v>
      </c>
      <c r="H52" s="112"/>
      <c r="I52" s="106">
        <f>F52/F77</f>
        <v>0.21740604252722723</v>
      </c>
      <c r="J52" s="141" t="s">
        <v>64</v>
      </c>
      <c r="K52" s="3"/>
      <c r="L52" s="3"/>
    </row>
    <row r="53" spans="1:12">
      <c r="A53" s="211" t="s">
        <v>10</v>
      </c>
      <c r="B53" s="212"/>
      <c r="C53" s="212"/>
      <c r="D53" s="212"/>
      <c r="E53" s="212"/>
      <c r="F53" s="212"/>
      <c r="G53" s="212"/>
      <c r="H53" s="213"/>
      <c r="I53" s="108"/>
      <c r="J53" s="109"/>
      <c r="K53" s="3"/>
      <c r="L53" s="3"/>
    </row>
    <row r="54" spans="1:12" ht="15.75" thickBot="1">
      <c r="A54" s="22" t="s">
        <v>19</v>
      </c>
      <c r="B54" s="60">
        <v>200</v>
      </c>
      <c r="C54" s="60">
        <v>0</v>
      </c>
      <c r="D54" s="60">
        <v>0</v>
      </c>
      <c r="E54" s="60">
        <v>19.5</v>
      </c>
      <c r="F54" s="60">
        <v>76.8</v>
      </c>
      <c r="G54" s="60">
        <v>12.8</v>
      </c>
      <c r="H54" s="45"/>
      <c r="I54" s="118"/>
      <c r="J54" s="119"/>
      <c r="K54" s="3"/>
      <c r="L54" s="3"/>
    </row>
    <row r="55" spans="1:12" ht="15.75" thickBot="1">
      <c r="A55" s="98" t="s">
        <v>11</v>
      </c>
      <c r="B55" s="112">
        <f t="shared" ref="B55:G55" si="7">B54</f>
        <v>200</v>
      </c>
      <c r="C55" s="112">
        <f t="shared" si="7"/>
        <v>0</v>
      </c>
      <c r="D55" s="112">
        <f t="shared" si="7"/>
        <v>0</v>
      </c>
      <c r="E55" s="112">
        <f t="shared" si="7"/>
        <v>19.5</v>
      </c>
      <c r="F55" s="112">
        <f t="shared" si="7"/>
        <v>76.8</v>
      </c>
      <c r="G55" s="112">
        <f t="shared" si="7"/>
        <v>12.8</v>
      </c>
      <c r="H55" s="105"/>
      <c r="I55" s="106">
        <f>F55/F77</f>
        <v>3.7190742991627244E-2</v>
      </c>
      <c r="J55" s="142">
        <v>0.05</v>
      </c>
      <c r="K55" s="3"/>
      <c r="L55" s="3"/>
    </row>
    <row r="56" spans="1:12">
      <c r="A56" s="227" t="s">
        <v>12</v>
      </c>
      <c r="B56" s="228"/>
      <c r="C56" s="228"/>
      <c r="D56" s="228"/>
      <c r="E56" s="228"/>
      <c r="F56" s="228"/>
      <c r="G56" s="228"/>
      <c r="H56" s="229"/>
      <c r="I56" s="108"/>
      <c r="J56" s="109"/>
      <c r="K56" s="3"/>
      <c r="L56" s="3"/>
    </row>
    <row r="57" spans="1:12" ht="24.75">
      <c r="A57" s="26" t="s">
        <v>56</v>
      </c>
      <c r="B57" s="51">
        <v>60</v>
      </c>
      <c r="C57" s="51">
        <v>0.61</v>
      </c>
      <c r="D57" s="51">
        <v>3.48</v>
      </c>
      <c r="E57" s="51">
        <v>4.82</v>
      </c>
      <c r="F57" s="51">
        <v>51.79</v>
      </c>
      <c r="G57" s="51">
        <v>15.1</v>
      </c>
      <c r="H57" s="50">
        <v>39</v>
      </c>
      <c r="I57" s="102"/>
      <c r="J57" s="143"/>
      <c r="K57" s="3"/>
      <c r="L57" s="3"/>
    </row>
    <row r="58" spans="1:12" s="1" customFormat="1">
      <c r="A58" s="79" t="s">
        <v>46</v>
      </c>
      <c r="B58" s="37">
        <v>250</v>
      </c>
      <c r="C58" s="37">
        <v>16.46</v>
      </c>
      <c r="D58" s="37">
        <v>4.53</v>
      </c>
      <c r="E58" s="37">
        <v>7.83</v>
      </c>
      <c r="F58" s="37">
        <v>137.69</v>
      </c>
      <c r="G58" s="37"/>
      <c r="H58" s="37">
        <v>37</v>
      </c>
      <c r="I58" s="118"/>
      <c r="J58" s="119"/>
      <c r="K58" s="5"/>
      <c r="L58" s="5"/>
    </row>
    <row r="59" spans="1:12" s="1" customFormat="1">
      <c r="A59" s="79" t="s">
        <v>95</v>
      </c>
      <c r="B59" s="51">
        <v>5</v>
      </c>
      <c r="C59" s="51">
        <v>0.14000000000000001</v>
      </c>
      <c r="D59" s="51">
        <v>0.75</v>
      </c>
      <c r="E59" s="51">
        <v>0.15</v>
      </c>
      <c r="F59" s="51">
        <v>10.5</v>
      </c>
      <c r="G59" s="51">
        <v>0</v>
      </c>
      <c r="H59" s="37"/>
      <c r="I59" s="118"/>
      <c r="J59" s="119"/>
      <c r="K59" s="3"/>
      <c r="L59" s="3"/>
    </row>
    <row r="60" spans="1:12">
      <c r="A60" s="26" t="s">
        <v>55</v>
      </c>
      <c r="B60" s="51">
        <v>70</v>
      </c>
      <c r="C60" s="51">
        <v>18</v>
      </c>
      <c r="D60" s="51">
        <v>14.4</v>
      </c>
      <c r="E60" s="51">
        <v>15.5</v>
      </c>
      <c r="F60" s="51">
        <v>261.89999999999998</v>
      </c>
      <c r="G60" s="51"/>
      <c r="H60" s="50">
        <v>134</v>
      </c>
      <c r="I60" s="102"/>
      <c r="J60" s="109"/>
      <c r="K60" s="5"/>
      <c r="L60" s="5"/>
    </row>
    <row r="61" spans="1:12">
      <c r="A61" s="67" t="s">
        <v>22</v>
      </c>
      <c r="B61" s="50">
        <v>50</v>
      </c>
      <c r="C61" s="50">
        <v>3.8</v>
      </c>
      <c r="D61" s="50">
        <v>0.45</v>
      </c>
      <c r="E61" s="50">
        <v>24.85</v>
      </c>
      <c r="F61" s="50">
        <v>113</v>
      </c>
      <c r="G61" s="50">
        <v>0</v>
      </c>
      <c r="H61" s="50"/>
      <c r="I61" s="118"/>
      <c r="J61" s="119"/>
      <c r="K61" s="3"/>
      <c r="L61" s="3"/>
    </row>
    <row r="62" spans="1:12">
      <c r="A62" s="55" t="s">
        <v>147</v>
      </c>
      <c r="B62" s="51">
        <v>180</v>
      </c>
      <c r="C62" s="51">
        <v>0.26</v>
      </c>
      <c r="D62" s="51">
        <v>0.11</v>
      </c>
      <c r="E62" s="51">
        <v>26.77</v>
      </c>
      <c r="F62" s="51">
        <v>102.43</v>
      </c>
      <c r="G62" s="51">
        <v>1.62</v>
      </c>
      <c r="H62" s="50">
        <v>308</v>
      </c>
      <c r="I62" s="102"/>
      <c r="J62" s="144"/>
      <c r="K62" s="3"/>
      <c r="L62" s="3"/>
    </row>
    <row r="63" spans="1:12" ht="15.75" thickBot="1">
      <c r="A63" s="26" t="s">
        <v>21</v>
      </c>
      <c r="B63" s="51">
        <v>50</v>
      </c>
      <c r="C63" s="51">
        <v>3.3</v>
      </c>
      <c r="D63" s="51">
        <v>0.6</v>
      </c>
      <c r="E63" s="51">
        <v>19.8</v>
      </c>
      <c r="F63" s="51">
        <v>99</v>
      </c>
      <c r="G63" s="51">
        <v>0</v>
      </c>
      <c r="H63" s="51"/>
      <c r="I63" s="102"/>
      <c r="J63" s="143"/>
      <c r="K63" s="3"/>
      <c r="L63" s="3"/>
    </row>
    <row r="64" spans="1:12" ht="15.75" thickBot="1">
      <c r="A64" s="98" t="s">
        <v>13</v>
      </c>
      <c r="B64" s="112">
        <f t="shared" ref="B64:G64" si="8">SUM(B57:B63)</f>
        <v>665</v>
      </c>
      <c r="C64" s="112">
        <f t="shared" si="8"/>
        <v>42.569999999999993</v>
      </c>
      <c r="D64" s="112">
        <f t="shared" si="8"/>
        <v>24.32</v>
      </c>
      <c r="E64" s="112">
        <f t="shared" si="8"/>
        <v>99.72</v>
      </c>
      <c r="F64" s="112">
        <f t="shared" si="8"/>
        <v>776.31</v>
      </c>
      <c r="G64" s="112">
        <f t="shared" si="8"/>
        <v>16.72</v>
      </c>
      <c r="H64" s="105"/>
      <c r="I64" s="106">
        <f>F64/F77</f>
        <v>0.37593158452903835</v>
      </c>
      <c r="J64" s="145" t="s">
        <v>65</v>
      </c>
      <c r="K64" s="5"/>
      <c r="L64" s="5"/>
    </row>
    <row r="65" spans="1:12">
      <c r="A65" s="208" t="s">
        <v>23</v>
      </c>
      <c r="B65" s="209"/>
      <c r="C65" s="209"/>
      <c r="D65" s="209"/>
      <c r="E65" s="209"/>
      <c r="F65" s="209"/>
      <c r="G65" s="209"/>
      <c r="H65" s="210"/>
      <c r="I65" s="121"/>
      <c r="J65" s="122"/>
      <c r="K65" s="5"/>
      <c r="L65" s="5"/>
    </row>
    <row r="66" spans="1:12">
      <c r="A66" s="146" t="s">
        <v>43</v>
      </c>
      <c r="B66" s="51">
        <v>155</v>
      </c>
      <c r="C66" s="51">
        <v>4.34</v>
      </c>
      <c r="D66" s="51">
        <v>3.875</v>
      </c>
      <c r="E66" s="51">
        <v>6.0449999999999999</v>
      </c>
      <c r="F66" s="51">
        <v>77.5</v>
      </c>
      <c r="G66" s="51">
        <v>0</v>
      </c>
      <c r="H66" s="147"/>
      <c r="I66" s="115"/>
      <c r="J66" s="109"/>
      <c r="K66" s="3"/>
      <c r="L66" s="3"/>
    </row>
    <row r="67" spans="1:12" ht="15.75" thickBot="1">
      <c r="A67" s="55" t="s">
        <v>148</v>
      </c>
      <c r="B67" s="51">
        <v>20</v>
      </c>
      <c r="C67" s="51">
        <v>0.02</v>
      </c>
      <c r="D67" s="51">
        <v>0.5</v>
      </c>
      <c r="E67" s="51">
        <v>15.6</v>
      </c>
      <c r="F67" s="51">
        <v>62</v>
      </c>
      <c r="G67" s="51">
        <v>0</v>
      </c>
      <c r="H67" s="39"/>
      <c r="I67" s="108"/>
      <c r="J67" s="103"/>
      <c r="K67" s="3"/>
      <c r="L67" s="3"/>
    </row>
    <row r="68" spans="1:12" ht="15.75" thickBot="1">
      <c r="A68" s="98" t="s">
        <v>48</v>
      </c>
      <c r="B68" s="112">
        <f t="shared" ref="B68:G68" si="9">B66+B67</f>
        <v>175</v>
      </c>
      <c r="C68" s="112">
        <f t="shared" si="9"/>
        <v>4.3599999999999994</v>
      </c>
      <c r="D68" s="112">
        <f t="shared" si="9"/>
        <v>4.375</v>
      </c>
      <c r="E68" s="112">
        <f t="shared" si="9"/>
        <v>21.645</v>
      </c>
      <c r="F68" s="112">
        <f t="shared" si="9"/>
        <v>139.5</v>
      </c>
      <c r="G68" s="112">
        <f t="shared" si="9"/>
        <v>0</v>
      </c>
      <c r="H68" s="148"/>
      <c r="I68" s="106">
        <f>F68/F77</f>
        <v>6.7553498012135421E-2</v>
      </c>
      <c r="J68" s="145" t="s">
        <v>66</v>
      </c>
      <c r="K68" s="3"/>
      <c r="L68" s="3"/>
    </row>
    <row r="69" spans="1:12">
      <c r="A69" s="214" t="s">
        <v>14</v>
      </c>
      <c r="B69" s="215"/>
      <c r="C69" s="215"/>
      <c r="D69" s="215"/>
      <c r="E69" s="215"/>
      <c r="F69" s="215"/>
      <c r="G69" s="215"/>
      <c r="H69" s="215"/>
      <c r="I69" s="108"/>
      <c r="J69" s="109"/>
      <c r="K69" s="3"/>
      <c r="L69" s="3"/>
    </row>
    <row r="70" spans="1:12" ht="24.75">
      <c r="A70" s="26" t="s">
        <v>63</v>
      </c>
      <c r="B70" s="51">
        <v>60</v>
      </c>
      <c r="C70" s="51">
        <v>1.79</v>
      </c>
      <c r="D70" s="51">
        <v>3.11</v>
      </c>
      <c r="E70" s="51">
        <v>3.75</v>
      </c>
      <c r="F70" s="51">
        <v>50.16</v>
      </c>
      <c r="G70" s="51">
        <v>6.6</v>
      </c>
      <c r="H70" s="27">
        <v>2</v>
      </c>
      <c r="I70" s="102"/>
      <c r="J70" s="103"/>
      <c r="K70" s="3"/>
      <c r="L70" s="3"/>
    </row>
    <row r="71" spans="1:12" ht="24.75">
      <c r="A71" s="26" t="s">
        <v>133</v>
      </c>
      <c r="B71" s="51">
        <v>200</v>
      </c>
      <c r="C71" s="51">
        <v>3.2</v>
      </c>
      <c r="D71" s="51">
        <v>15.11</v>
      </c>
      <c r="E71" s="51">
        <v>18.12</v>
      </c>
      <c r="F71" s="51">
        <v>221.33</v>
      </c>
      <c r="G71" s="51">
        <v>11.03</v>
      </c>
      <c r="H71" s="50">
        <v>137</v>
      </c>
      <c r="I71" s="102"/>
      <c r="J71" s="109"/>
      <c r="K71" s="3"/>
      <c r="L71" s="3"/>
    </row>
    <row r="72" spans="1:12">
      <c r="A72" s="22" t="s">
        <v>41</v>
      </c>
      <c r="B72" s="60">
        <v>200</v>
      </c>
      <c r="C72" s="60">
        <v>0.12</v>
      </c>
      <c r="D72" s="60">
        <v>3.1E-2</v>
      </c>
      <c r="E72" s="60">
        <v>2.4E-2</v>
      </c>
      <c r="F72" s="60">
        <v>0.25</v>
      </c>
      <c r="G72" s="60">
        <v>5.0000000000000001E-4</v>
      </c>
      <c r="H72" s="60">
        <v>100</v>
      </c>
      <c r="I72" s="102"/>
      <c r="J72" s="103"/>
      <c r="K72" s="3"/>
      <c r="L72" s="3"/>
    </row>
    <row r="73" spans="1:12">
      <c r="A73" s="22" t="s">
        <v>134</v>
      </c>
      <c r="B73" s="45">
        <v>60</v>
      </c>
      <c r="C73" s="149">
        <v>4.33</v>
      </c>
      <c r="D73" s="149">
        <v>5.93</v>
      </c>
      <c r="E73" s="149">
        <v>43.04</v>
      </c>
      <c r="F73" s="149">
        <v>232.13</v>
      </c>
      <c r="G73" s="149">
        <v>0.25</v>
      </c>
      <c r="H73" s="45">
        <v>290</v>
      </c>
      <c r="I73" s="102"/>
      <c r="J73" s="122"/>
      <c r="K73" s="3"/>
      <c r="L73" s="3"/>
    </row>
    <row r="74" spans="1:12">
      <c r="A74" s="150"/>
      <c r="B74" s="151"/>
      <c r="C74" s="151"/>
      <c r="D74" s="151"/>
      <c r="E74" s="151"/>
      <c r="F74" s="151"/>
      <c r="G74" s="151"/>
      <c r="H74" s="151"/>
      <c r="I74" s="152"/>
      <c r="J74" s="153"/>
      <c r="K74" s="10"/>
      <c r="L74" s="10"/>
    </row>
    <row r="75" spans="1:12" ht="15.75" thickBot="1">
      <c r="A75" s="84" t="s">
        <v>27</v>
      </c>
      <c r="B75" s="39">
        <v>23</v>
      </c>
      <c r="C75" s="39">
        <v>1.5</v>
      </c>
      <c r="D75" s="39">
        <v>6.4</v>
      </c>
      <c r="E75" s="39">
        <v>13.8</v>
      </c>
      <c r="F75" s="39">
        <v>119.6</v>
      </c>
      <c r="G75" s="39">
        <v>0</v>
      </c>
      <c r="H75" s="92"/>
      <c r="I75" s="108"/>
      <c r="J75" s="103"/>
      <c r="K75" s="3"/>
      <c r="L75" s="3"/>
    </row>
    <row r="76" spans="1:12" ht="15.75" thickBot="1">
      <c r="A76" s="127" t="s">
        <v>15</v>
      </c>
      <c r="B76" s="112">
        <f t="shared" ref="B76:G76" si="10">SUM(B70:B75)</f>
        <v>543</v>
      </c>
      <c r="C76" s="112">
        <f t="shared" si="10"/>
        <v>10.940000000000001</v>
      </c>
      <c r="D76" s="112">
        <f t="shared" si="10"/>
        <v>30.580999999999996</v>
      </c>
      <c r="E76" s="112">
        <f t="shared" si="10"/>
        <v>78.733999999999995</v>
      </c>
      <c r="F76" s="112">
        <f t="shared" si="10"/>
        <v>623.47</v>
      </c>
      <c r="G76" s="112">
        <f t="shared" si="10"/>
        <v>17.880499999999998</v>
      </c>
      <c r="H76" s="105"/>
      <c r="I76" s="106">
        <f>F76/F77</f>
        <v>0.30191813193997186</v>
      </c>
      <c r="J76" s="141" t="s">
        <v>64</v>
      </c>
      <c r="K76" s="3"/>
      <c r="L76" s="3"/>
    </row>
    <row r="77" spans="1:12" ht="15.75" thickBot="1">
      <c r="A77" s="128" t="s">
        <v>105</v>
      </c>
      <c r="B77" s="154">
        <f t="shared" ref="B77:G77" si="11">B52+B55+B64+B68+B76</f>
        <v>2084</v>
      </c>
      <c r="C77" s="154">
        <f t="shared" si="11"/>
        <v>72.954999999999998</v>
      </c>
      <c r="D77" s="154">
        <f t="shared" si="11"/>
        <v>76.170999999999992</v>
      </c>
      <c r="E77" s="154">
        <f t="shared" si="11"/>
        <v>277.73399999999998</v>
      </c>
      <c r="F77" s="154">
        <f t="shared" si="11"/>
        <v>2065.0299999999997</v>
      </c>
      <c r="G77" s="154">
        <f t="shared" si="11"/>
        <v>50.230499999999999</v>
      </c>
      <c r="H77" s="105"/>
      <c r="I77" s="106">
        <f>F77/1963</f>
        <v>1.0519765664798777</v>
      </c>
      <c r="J77" s="141" t="s">
        <v>67</v>
      </c>
      <c r="K77" s="3"/>
      <c r="L77" s="3"/>
    </row>
    <row r="78" spans="1:12">
      <c r="A78" s="136"/>
      <c r="B78" s="136"/>
      <c r="C78" s="136"/>
      <c r="D78" s="136"/>
      <c r="E78" s="136"/>
      <c r="F78" s="136"/>
      <c r="G78" s="136"/>
      <c r="H78" s="136"/>
      <c r="I78" s="136"/>
      <c r="J78" s="136"/>
    </row>
    <row r="79" spans="1:12" s="1" customFormat="1" ht="12.95" customHeight="1">
      <c r="A79" s="137"/>
      <c r="B79" s="134"/>
      <c r="C79" s="134"/>
      <c r="D79" s="134"/>
      <c r="E79" s="134"/>
      <c r="F79" s="134"/>
      <c r="G79" s="134"/>
      <c r="H79" s="134"/>
      <c r="I79" s="135"/>
      <c r="J79" s="134"/>
      <c r="K79" s="3"/>
      <c r="L79" s="3"/>
    </row>
    <row r="80" spans="1:12" s="1" customFormat="1" ht="25.5" customHeight="1">
      <c r="A80" s="138" t="s">
        <v>73</v>
      </c>
      <c r="B80" s="139"/>
      <c r="C80" s="134"/>
      <c r="D80" s="134"/>
      <c r="E80" s="134"/>
      <c r="F80" s="134"/>
      <c r="G80" s="134"/>
      <c r="H80" s="134"/>
      <c r="I80" s="135"/>
      <c r="J80" s="134"/>
      <c r="K80" s="3"/>
      <c r="L80" s="3"/>
    </row>
    <row r="81" spans="1:22" s="1" customFormat="1" ht="12.95" customHeight="1" thickBot="1">
      <c r="A81" s="137"/>
      <c r="B81" s="134"/>
      <c r="C81" s="134"/>
      <c r="D81" s="134"/>
      <c r="E81" s="134"/>
      <c r="F81" s="134"/>
      <c r="G81" s="134"/>
      <c r="H81" s="134"/>
      <c r="I81" s="135"/>
      <c r="J81" s="134"/>
      <c r="K81" s="3"/>
      <c r="L81" s="3"/>
    </row>
    <row r="82" spans="1:22" s="1" customFormat="1">
      <c r="A82" s="216" t="s">
        <v>17</v>
      </c>
      <c r="B82" s="218" t="s">
        <v>77</v>
      </c>
      <c r="C82" s="13" t="s">
        <v>0</v>
      </c>
      <c r="D82" s="13"/>
      <c r="E82" s="13"/>
      <c r="F82" s="218" t="s">
        <v>78</v>
      </c>
      <c r="G82" s="218" t="s">
        <v>16</v>
      </c>
      <c r="H82" s="218" t="s">
        <v>76</v>
      </c>
      <c r="I82" s="222" t="s">
        <v>80</v>
      </c>
      <c r="J82" s="223"/>
      <c r="K82" s="4"/>
      <c r="L82" s="4"/>
    </row>
    <row r="83" spans="1:22" s="1" customFormat="1" ht="23.25" customHeight="1">
      <c r="A83" s="217"/>
      <c r="B83" s="219"/>
      <c r="C83" s="2" t="s">
        <v>1</v>
      </c>
      <c r="D83" s="2" t="s">
        <v>2</v>
      </c>
      <c r="E83" s="2" t="s">
        <v>3</v>
      </c>
      <c r="F83" s="219"/>
      <c r="G83" s="219"/>
      <c r="H83" s="219"/>
      <c r="I83" s="11" t="s">
        <v>4</v>
      </c>
      <c r="J83" s="14" t="s">
        <v>5</v>
      </c>
      <c r="K83" s="4"/>
      <c r="L83" s="4"/>
    </row>
    <row r="84" spans="1:22">
      <c r="A84" s="224" t="s">
        <v>6</v>
      </c>
      <c r="B84" s="225"/>
      <c r="C84" s="225"/>
      <c r="D84" s="225"/>
      <c r="E84" s="225"/>
      <c r="F84" s="225"/>
      <c r="G84" s="225"/>
      <c r="H84" s="226"/>
      <c r="I84" s="108"/>
      <c r="J84" s="109"/>
      <c r="K84" s="3"/>
      <c r="L84" s="3"/>
    </row>
    <row r="85" spans="1:22">
      <c r="A85" s="26" t="s">
        <v>18</v>
      </c>
      <c r="B85" s="51">
        <v>30</v>
      </c>
      <c r="C85" s="51">
        <v>2.31</v>
      </c>
      <c r="D85" s="51">
        <v>0.9</v>
      </c>
      <c r="E85" s="51">
        <v>15.03</v>
      </c>
      <c r="F85" s="51">
        <v>78</v>
      </c>
      <c r="G85" s="51">
        <v>0</v>
      </c>
      <c r="H85" s="50"/>
      <c r="I85" s="102"/>
      <c r="J85" s="103"/>
      <c r="K85" s="3"/>
      <c r="L85" s="3"/>
    </row>
    <row r="86" spans="1:22">
      <c r="A86" s="26" t="s">
        <v>8</v>
      </c>
      <c r="B86" s="120">
        <v>11</v>
      </c>
      <c r="C86" s="51">
        <v>2.5</v>
      </c>
      <c r="D86" s="51">
        <v>3.2</v>
      </c>
      <c r="E86" s="51">
        <v>0</v>
      </c>
      <c r="F86" s="51">
        <v>39.799999999999997</v>
      </c>
      <c r="G86" s="51">
        <v>0.1</v>
      </c>
      <c r="H86" s="50"/>
      <c r="I86" s="102"/>
      <c r="J86" s="109"/>
      <c r="K86" s="3"/>
      <c r="L86" s="3"/>
    </row>
    <row r="87" spans="1:22">
      <c r="A87" s="55" t="s">
        <v>135</v>
      </c>
      <c r="B87" s="28">
        <v>105</v>
      </c>
      <c r="C87" s="28">
        <v>9.2899999999999991</v>
      </c>
      <c r="D87" s="28">
        <v>16.63</v>
      </c>
      <c r="E87" s="28">
        <v>1.87</v>
      </c>
      <c r="F87" s="28">
        <v>194</v>
      </c>
      <c r="G87" s="28">
        <v>0.19</v>
      </c>
      <c r="H87" s="27">
        <v>62</v>
      </c>
      <c r="I87" s="118"/>
      <c r="J87" s="119"/>
      <c r="K87" s="3"/>
      <c r="L87" s="3"/>
    </row>
    <row r="88" spans="1:22">
      <c r="A88" s="26" t="s">
        <v>39</v>
      </c>
      <c r="B88" s="51">
        <v>180</v>
      </c>
      <c r="C88" s="51">
        <v>4.2300000000000004</v>
      </c>
      <c r="D88" s="51">
        <v>3.9350000000000001</v>
      </c>
      <c r="E88" s="51">
        <v>19.86</v>
      </c>
      <c r="F88" s="51">
        <v>126.81</v>
      </c>
      <c r="G88" s="51">
        <v>2.11</v>
      </c>
      <c r="H88" s="51">
        <v>292</v>
      </c>
      <c r="I88" s="102"/>
      <c r="J88" s="103"/>
      <c r="K88" s="3"/>
      <c r="L88" s="3"/>
    </row>
    <row r="89" spans="1:22" ht="15.75" thickBot="1">
      <c r="A89" s="26"/>
      <c r="B89" s="51"/>
      <c r="C89" s="51"/>
      <c r="D89" s="51"/>
      <c r="E89" s="51"/>
      <c r="F89" s="51"/>
      <c r="G89" s="51"/>
      <c r="H89" s="51"/>
      <c r="I89" s="102"/>
      <c r="J89" s="103"/>
      <c r="K89" s="3"/>
      <c r="L89" s="3"/>
    </row>
    <row r="90" spans="1:22" ht="15.75" thickBot="1">
      <c r="A90" s="155" t="s">
        <v>9</v>
      </c>
      <c r="B90" s="94">
        <f t="shared" ref="B90:G90" si="12">SUM(B85:B89)</f>
        <v>326</v>
      </c>
      <c r="C90" s="94">
        <f t="shared" si="12"/>
        <v>18.329999999999998</v>
      </c>
      <c r="D90" s="94">
        <f t="shared" si="12"/>
        <v>24.664999999999999</v>
      </c>
      <c r="E90" s="94">
        <f t="shared" si="12"/>
        <v>36.76</v>
      </c>
      <c r="F90" s="94">
        <f t="shared" si="12"/>
        <v>438.61</v>
      </c>
      <c r="G90" s="94">
        <f t="shared" si="12"/>
        <v>2.4</v>
      </c>
      <c r="H90" s="94"/>
      <c r="I90" s="106">
        <f>F90/F114</f>
        <v>0.24349906732989879</v>
      </c>
      <c r="J90" s="141" t="s">
        <v>64</v>
      </c>
      <c r="K90" s="3"/>
      <c r="L90" s="3"/>
    </row>
    <row r="91" spans="1:22">
      <c r="A91" s="235" t="s">
        <v>10</v>
      </c>
      <c r="B91" s="236"/>
      <c r="C91" s="236"/>
      <c r="D91" s="236"/>
      <c r="E91" s="236"/>
      <c r="F91" s="236"/>
      <c r="G91" s="236"/>
      <c r="H91" s="236"/>
      <c r="I91" s="108"/>
      <c r="J91" s="109"/>
      <c r="K91" s="3"/>
      <c r="L91" s="3"/>
    </row>
    <row r="92" spans="1:22" ht="15.75" thickBot="1">
      <c r="A92" s="55" t="s">
        <v>19</v>
      </c>
      <c r="B92" s="51">
        <v>200</v>
      </c>
      <c r="C92" s="51">
        <v>0</v>
      </c>
      <c r="D92" s="51">
        <v>0</v>
      </c>
      <c r="E92" s="51">
        <v>19.5</v>
      </c>
      <c r="F92" s="51">
        <v>76.8</v>
      </c>
      <c r="G92" s="51">
        <v>12.8</v>
      </c>
      <c r="H92" s="28"/>
      <c r="I92" s="110"/>
      <c r="J92" s="111"/>
      <c r="K92" s="3"/>
      <c r="L92" s="3"/>
    </row>
    <row r="93" spans="1:22" ht="15.75" thickBot="1">
      <c r="A93" s="98" t="s">
        <v>11</v>
      </c>
      <c r="B93" s="112">
        <f t="shared" ref="B93:G93" si="13">B92</f>
        <v>200</v>
      </c>
      <c r="C93" s="112">
        <f t="shared" si="13"/>
        <v>0</v>
      </c>
      <c r="D93" s="112">
        <f t="shared" si="13"/>
        <v>0</v>
      </c>
      <c r="E93" s="112">
        <f t="shared" si="13"/>
        <v>19.5</v>
      </c>
      <c r="F93" s="112">
        <f t="shared" si="13"/>
        <v>76.8</v>
      </c>
      <c r="G93" s="112">
        <f t="shared" si="13"/>
        <v>12.8</v>
      </c>
      <c r="H93" s="105"/>
      <c r="I93" s="106">
        <f>F93/F114</f>
        <v>4.2636347486232018E-2</v>
      </c>
      <c r="J93" s="142">
        <v>0.05</v>
      </c>
      <c r="K93" s="3"/>
      <c r="L93" s="3"/>
    </row>
    <row r="94" spans="1:22">
      <c r="A94" s="227" t="s">
        <v>12</v>
      </c>
      <c r="B94" s="228"/>
      <c r="C94" s="228"/>
      <c r="D94" s="228"/>
      <c r="E94" s="228"/>
      <c r="F94" s="228"/>
      <c r="G94" s="228"/>
      <c r="H94" s="229"/>
      <c r="I94" s="108"/>
      <c r="J94" s="109"/>
      <c r="K94" s="3"/>
      <c r="L94" s="3"/>
    </row>
    <row r="95" spans="1:22">
      <c r="A95" s="156" t="s">
        <v>136</v>
      </c>
      <c r="B95" s="157">
        <v>50</v>
      </c>
      <c r="C95" s="157">
        <v>0.42</v>
      </c>
      <c r="D95" s="157">
        <v>3.51</v>
      </c>
      <c r="E95" s="157">
        <v>1.79</v>
      </c>
      <c r="F95" s="157">
        <v>40.020000000000003</v>
      </c>
      <c r="G95" s="157">
        <v>12.03</v>
      </c>
      <c r="H95" s="157">
        <v>27</v>
      </c>
      <c r="I95" s="152"/>
      <c r="J95" s="153"/>
      <c r="K95" s="10"/>
      <c r="L95" s="10"/>
    </row>
    <row r="96" spans="1:22" ht="18" customHeight="1">
      <c r="A96" s="85" t="s">
        <v>98</v>
      </c>
      <c r="B96" s="158">
        <v>150</v>
      </c>
      <c r="C96" s="78">
        <v>2.12</v>
      </c>
      <c r="D96" s="78">
        <v>3.06</v>
      </c>
      <c r="E96" s="78">
        <v>7.81</v>
      </c>
      <c r="F96" s="78">
        <v>70.95</v>
      </c>
      <c r="G96" s="78">
        <v>3.77</v>
      </c>
      <c r="H96" s="159">
        <v>25</v>
      </c>
      <c r="I96" s="108"/>
      <c r="J96" s="103"/>
      <c r="M96" s="17"/>
      <c r="N96" s="17"/>
      <c r="O96" s="17"/>
      <c r="P96" s="17"/>
      <c r="Q96" s="17"/>
      <c r="R96" s="17"/>
      <c r="S96" s="17"/>
      <c r="T96" s="17"/>
      <c r="U96" s="17"/>
      <c r="V96" s="17"/>
    </row>
    <row r="97" spans="1:22" ht="15" customHeight="1">
      <c r="A97" s="55" t="s">
        <v>35</v>
      </c>
      <c r="B97" s="120">
        <v>3</v>
      </c>
      <c r="C97" s="51">
        <v>8.4000000000000005E-2</v>
      </c>
      <c r="D97" s="51">
        <v>0.45</v>
      </c>
      <c r="E97" s="51">
        <v>0.09</v>
      </c>
      <c r="F97" s="51">
        <v>6.3</v>
      </c>
      <c r="G97" s="51">
        <v>0</v>
      </c>
      <c r="H97" s="50"/>
      <c r="I97" s="108"/>
      <c r="J97" s="103"/>
      <c r="M97" s="17"/>
      <c r="N97" s="17"/>
      <c r="O97" s="17"/>
      <c r="P97" s="17"/>
      <c r="Q97" s="17"/>
      <c r="R97" s="17"/>
      <c r="S97" s="17"/>
      <c r="T97" s="17"/>
      <c r="U97" s="17"/>
      <c r="V97" s="17"/>
    </row>
    <row r="98" spans="1:22">
      <c r="A98" s="69" t="s">
        <v>87</v>
      </c>
      <c r="B98" s="50">
        <v>230</v>
      </c>
      <c r="C98" s="50">
        <v>12.08</v>
      </c>
      <c r="D98" s="50">
        <v>8.64</v>
      </c>
      <c r="E98" s="50">
        <v>21.29</v>
      </c>
      <c r="F98" s="50">
        <v>211</v>
      </c>
      <c r="G98" s="50">
        <v>9.44</v>
      </c>
      <c r="H98" s="50">
        <v>78</v>
      </c>
      <c r="I98" s="102"/>
      <c r="J98" s="103"/>
      <c r="K98" s="3"/>
      <c r="L98" s="3"/>
    </row>
    <row r="99" spans="1:22" ht="24.75">
      <c r="A99" s="67" t="s">
        <v>99</v>
      </c>
      <c r="B99" s="50">
        <v>180</v>
      </c>
      <c r="C99" s="50">
        <v>0.3</v>
      </c>
      <c r="D99" s="50">
        <v>7.0000000000000007E-2</v>
      </c>
      <c r="E99" s="50">
        <v>22</v>
      </c>
      <c r="F99" s="50">
        <v>88.92</v>
      </c>
      <c r="G99" s="50">
        <v>2.3199999999999998</v>
      </c>
      <c r="H99" s="50">
        <v>94</v>
      </c>
      <c r="I99" s="160"/>
      <c r="J99" s="103"/>
      <c r="K99" s="5"/>
      <c r="L99" s="5"/>
    </row>
    <row r="100" spans="1:22">
      <c r="A100" s="26" t="s">
        <v>22</v>
      </c>
      <c r="B100" s="50">
        <v>50</v>
      </c>
      <c r="C100" s="50">
        <v>3.8</v>
      </c>
      <c r="D100" s="50">
        <v>0.45</v>
      </c>
      <c r="E100" s="50">
        <v>24.85</v>
      </c>
      <c r="F100" s="50">
        <v>113</v>
      </c>
      <c r="G100" s="50">
        <v>0</v>
      </c>
      <c r="H100" s="50"/>
      <c r="I100" s="102"/>
      <c r="J100" s="103"/>
      <c r="K100" s="3"/>
      <c r="L100" s="3"/>
    </row>
    <row r="101" spans="1:22" ht="15.75" thickBot="1">
      <c r="A101" s="26" t="s">
        <v>21</v>
      </c>
      <c r="B101" s="51">
        <v>50</v>
      </c>
      <c r="C101" s="51">
        <v>3.3</v>
      </c>
      <c r="D101" s="51">
        <v>0.6</v>
      </c>
      <c r="E101" s="51">
        <v>19.8</v>
      </c>
      <c r="F101" s="51">
        <v>99</v>
      </c>
      <c r="G101" s="51">
        <v>0</v>
      </c>
      <c r="H101" s="51"/>
      <c r="I101" s="102"/>
      <c r="J101" s="143"/>
      <c r="K101" s="3"/>
      <c r="L101" s="3"/>
    </row>
    <row r="102" spans="1:22" ht="15.75" thickBot="1">
      <c r="A102" s="98" t="s">
        <v>13</v>
      </c>
      <c r="B102" s="112">
        <f t="shared" ref="B102:G102" si="14">SUM(B96:B101)+B95</f>
        <v>713</v>
      </c>
      <c r="C102" s="112">
        <f t="shared" si="14"/>
        <v>22.104000000000003</v>
      </c>
      <c r="D102" s="112">
        <f t="shared" si="14"/>
        <v>16.78</v>
      </c>
      <c r="E102" s="112">
        <f t="shared" si="14"/>
        <v>97.63</v>
      </c>
      <c r="F102" s="112">
        <f t="shared" si="14"/>
        <v>629.19000000000005</v>
      </c>
      <c r="G102" s="112">
        <f t="shared" si="14"/>
        <v>27.56</v>
      </c>
      <c r="H102" s="112"/>
      <c r="I102" s="106">
        <f>F102/F114</f>
        <v>0.3493016077456032</v>
      </c>
      <c r="J102" s="145" t="s">
        <v>65</v>
      </c>
      <c r="K102" s="3"/>
      <c r="L102" s="3"/>
    </row>
    <row r="103" spans="1:22">
      <c r="A103" s="208" t="s">
        <v>23</v>
      </c>
      <c r="B103" s="209"/>
      <c r="C103" s="209"/>
      <c r="D103" s="209"/>
      <c r="E103" s="209"/>
      <c r="F103" s="209"/>
      <c r="G103" s="209"/>
      <c r="H103" s="210"/>
      <c r="I103" s="121"/>
      <c r="J103" s="122"/>
      <c r="K103" s="5"/>
      <c r="L103" s="5"/>
    </row>
    <row r="104" spans="1:22">
      <c r="A104" s="161" t="s">
        <v>40</v>
      </c>
      <c r="B104" s="50">
        <v>155</v>
      </c>
      <c r="C104" s="50">
        <v>4.5</v>
      </c>
      <c r="D104" s="50">
        <v>3.9</v>
      </c>
      <c r="E104" s="50">
        <v>6.5</v>
      </c>
      <c r="F104" s="50">
        <v>83.7</v>
      </c>
      <c r="G104" s="50">
        <v>0.5</v>
      </c>
      <c r="H104" s="50"/>
      <c r="I104" s="115"/>
      <c r="J104" s="116"/>
      <c r="K104" s="5"/>
      <c r="L104" s="5"/>
    </row>
    <row r="105" spans="1:22" ht="15.75" thickBot="1">
      <c r="A105" s="124" t="s">
        <v>53</v>
      </c>
      <c r="B105" s="51">
        <v>60</v>
      </c>
      <c r="C105" s="51">
        <v>4.3</v>
      </c>
      <c r="D105" s="51">
        <v>5.93</v>
      </c>
      <c r="E105" s="51">
        <v>36.799999999999997</v>
      </c>
      <c r="F105" s="51">
        <v>208.61</v>
      </c>
      <c r="G105" s="51">
        <v>0.2</v>
      </c>
      <c r="H105" s="78">
        <v>280</v>
      </c>
      <c r="I105" s="115"/>
      <c r="J105" s="116"/>
      <c r="K105" s="3"/>
      <c r="L105" s="3"/>
    </row>
    <row r="106" spans="1:22" ht="15.75" thickBot="1">
      <c r="A106" s="125" t="s">
        <v>48</v>
      </c>
      <c r="B106" s="112">
        <f t="shared" ref="B106:G106" si="15">B104+B105</f>
        <v>215</v>
      </c>
      <c r="C106" s="112">
        <f t="shared" si="15"/>
        <v>8.8000000000000007</v>
      </c>
      <c r="D106" s="112">
        <f t="shared" si="15"/>
        <v>9.83</v>
      </c>
      <c r="E106" s="112">
        <f t="shared" si="15"/>
        <v>43.3</v>
      </c>
      <c r="F106" s="112">
        <f t="shared" si="15"/>
        <v>292.31</v>
      </c>
      <c r="G106" s="112">
        <f t="shared" si="15"/>
        <v>0.7</v>
      </c>
      <c r="H106" s="148"/>
      <c r="I106" s="162">
        <f>F106/F114</f>
        <v>0.16227904601172502</v>
      </c>
      <c r="J106" s="163" t="s">
        <v>66</v>
      </c>
      <c r="K106" s="5"/>
      <c r="L106" s="5"/>
    </row>
    <row r="107" spans="1:22">
      <c r="A107" s="214" t="s">
        <v>14</v>
      </c>
      <c r="B107" s="215"/>
      <c r="C107" s="215"/>
      <c r="D107" s="215"/>
      <c r="E107" s="215"/>
      <c r="F107" s="215"/>
      <c r="G107" s="215"/>
      <c r="H107" s="215"/>
      <c r="I107" s="108"/>
      <c r="J107" s="109"/>
      <c r="K107" s="5"/>
      <c r="L107" s="5"/>
    </row>
    <row r="108" spans="1:22" ht="15" customHeight="1">
      <c r="A108" s="164" t="s">
        <v>137</v>
      </c>
      <c r="B108" s="165">
        <v>40</v>
      </c>
      <c r="C108" s="165">
        <v>0.32</v>
      </c>
      <c r="D108" s="165">
        <v>0.04</v>
      </c>
      <c r="E108" s="165">
        <v>1</v>
      </c>
      <c r="F108" s="165">
        <v>5.6</v>
      </c>
      <c r="G108" s="165">
        <v>4</v>
      </c>
      <c r="H108" s="165">
        <v>39</v>
      </c>
      <c r="I108" s="166"/>
      <c r="J108" s="167"/>
      <c r="M108" s="17"/>
      <c r="N108" s="17"/>
      <c r="O108" s="17"/>
      <c r="P108" s="17"/>
      <c r="Q108" s="17"/>
      <c r="R108" s="17"/>
      <c r="S108" s="17"/>
      <c r="T108" s="17"/>
      <c r="U108" s="17"/>
      <c r="V108" s="17"/>
    </row>
    <row r="109" spans="1:22" s="1" customFormat="1">
      <c r="A109" s="59" t="s">
        <v>61</v>
      </c>
      <c r="B109" s="117">
        <v>190</v>
      </c>
      <c r="C109" s="60">
        <v>6.54</v>
      </c>
      <c r="D109" s="60">
        <v>7</v>
      </c>
      <c r="E109" s="60">
        <v>20.100000000000001</v>
      </c>
      <c r="F109" s="60">
        <v>164.54</v>
      </c>
      <c r="G109" s="60">
        <v>101.1</v>
      </c>
      <c r="H109" s="37">
        <v>222</v>
      </c>
      <c r="I109" s="168"/>
      <c r="J109" s="169"/>
      <c r="K109" s="3"/>
      <c r="L109" s="3"/>
    </row>
    <row r="110" spans="1:22" s="1" customFormat="1">
      <c r="A110" s="22" t="s">
        <v>47</v>
      </c>
      <c r="B110" s="60">
        <v>40</v>
      </c>
      <c r="C110" s="60">
        <v>0.33</v>
      </c>
      <c r="D110" s="60">
        <v>3.2</v>
      </c>
      <c r="E110" s="60">
        <v>1.36</v>
      </c>
      <c r="F110" s="60">
        <v>35.17</v>
      </c>
      <c r="G110" s="60">
        <v>4.5999999999999999E-2</v>
      </c>
      <c r="H110" s="60">
        <v>327</v>
      </c>
      <c r="I110" s="168"/>
      <c r="J110" s="169"/>
      <c r="K110" s="3"/>
      <c r="L110" s="3"/>
    </row>
    <row r="111" spans="1:22">
      <c r="A111" s="26" t="s">
        <v>30</v>
      </c>
      <c r="B111" s="101">
        <v>200</v>
      </c>
      <c r="C111" s="101">
        <v>0.12</v>
      </c>
      <c r="D111" s="101">
        <v>3.1E-2</v>
      </c>
      <c r="E111" s="101">
        <v>11</v>
      </c>
      <c r="F111" s="101">
        <v>44.14</v>
      </c>
      <c r="G111" s="101">
        <v>5.0000000000000001E-4</v>
      </c>
      <c r="H111" s="28">
        <v>319</v>
      </c>
      <c r="I111" s="102"/>
      <c r="J111" s="103"/>
      <c r="K111" s="5"/>
      <c r="L111" s="5"/>
    </row>
    <row r="112" spans="1:22" s="1" customFormat="1" ht="15.75" thickBot="1">
      <c r="A112" s="26" t="s">
        <v>138</v>
      </c>
      <c r="B112" s="51">
        <v>26</v>
      </c>
      <c r="C112" s="51">
        <v>1.84</v>
      </c>
      <c r="D112" s="51">
        <v>4.78</v>
      </c>
      <c r="E112" s="51">
        <v>16.829999999999998</v>
      </c>
      <c r="F112" s="51">
        <v>114.92</v>
      </c>
      <c r="G112" s="51">
        <v>0</v>
      </c>
      <c r="H112" s="170"/>
      <c r="I112" s="115"/>
      <c r="J112" s="109"/>
      <c r="K112" s="3"/>
      <c r="L112" s="3"/>
    </row>
    <row r="113" spans="1:12" ht="15.75" thickBot="1">
      <c r="A113" s="127" t="s">
        <v>15</v>
      </c>
      <c r="B113" s="112">
        <f t="shared" ref="B113:G113" si="16">SUM(B108:B112)</f>
        <v>496</v>
      </c>
      <c r="C113" s="112">
        <f t="shared" si="16"/>
        <v>9.15</v>
      </c>
      <c r="D113" s="112">
        <f t="shared" si="16"/>
        <v>15.051000000000002</v>
      </c>
      <c r="E113" s="112">
        <f t="shared" si="16"/>
        <v>50.29</v>
      </c>
      <c r="F113" s="112">
        <f t="shared" si="16"/>
        <v>364.37</v>
      </c>
      <c r="G113" s="112">
        <f t="shared" si="16"/>
        <v>105.1465</v>
      </c>
      <c r="H113" s="112"/>
      <c r="I113" s="106">
        <f>F113/F114</f>
        <v>0.20228393142654116</v>
      </c>
      <c r="J113" s="141" t="s">
        <v>64</v>
      </c>
      <c r="K113" s="3"/>
      <c r="L113" s="3"/>
    </row>
    <row r="114" spans="1:12" ht="15.75" thickBot="1">
      <c r="A114" s="128" t="s">
        <v>105</v>
      </c>
      <c r="B114" s="112">
        <f t="shared" ref="B114:G114" si="17">B90+B93+B102+B106+B113</f>
        <v>1950</v>
      </c>
      <c r="C114" s="112">
        <f t="shared" si="17"/>
        <v>58.383999999999993</v>
      </c>
      <c r="D114" s="112">
        <f t="shared" si="17"/>
        <v>66.325999999999993</v>
      </c>
      <c r="E114" s="112">
        <f t="shared" si="17"/>
        <v>247.48</v>
      </c>
      <c r="F114" s="112">
        <f t="shared" si="17"/>
        <v>1801.2799999999997</v>
      </c>
      <c r="G114" s="112">
        <f t="shared" si="17"/>
        <v>148.60650000000001</v>
      </c>
      <c r="H114" s="105"/>
      <c r="I114" s="106">
        <f>F114/1963</f>
        <v>0.91761589403973498</v>
      </c>
      <c r="J114" s="141" t="s">
        <v>67</v>
      </c>
      <c r="K114" s="3"/>
      <c r="L114" s="3"/>
    </row>
    <row r="115" spans="1:12" ht="0.75" customHeight="1">
      <c r="A115" s="134"/>
      <c r="B115" s="134"/>
      <c r="C115" s="134"/>
      <c r="D115" s="134"/>
      <c r="E115" s="134"/>
      <c r="F115" s="134"/>
      <c r="G115" s="134"/>
      <c r="H115" s="134"/>
      <c r="I115" s="135"/>
      <c r="J115" s="134"/>
      <c r="K115" s="3"/>
      <c r="L115" s="3"/>
    </row>
    <row r="116" spans="1:12" hidden="1">
      <c r="A116" s="134"/>
      <c r="B116" s="134"/>
      <c r="C116" s="134"/>
      <c r="D116" s="134"/>
      <c r="E116" s="134"/>
      <c r="F116" s="134"/>
      <c r="G116" s="134"/>
      <c r="H116" s="134"/>
      <c r="I116" s="135"/>
      <c r="J116" s="134"/>
      <c r="K116" s="3"/>
      <c r="L116" s="3"/>
    </row>
    <row r="117" spans="1:12" hidden="1">
      <c r="A117" s="134"/>
      <c r="B117" s="134"/>
      <c r="C117" s="134"/>
      <c r="D117" s="134"/>
      <c r="E117" s="134"/>
      <c r="F117" s="134"/>
      <c r="G117" s="134"/>
      <c r="H117" s="134"/>
      <c r="I117" s="135"/>
      <c r="J117" s="134"/>
      <c r="K117" s="3"/>
      <c r="L117" s="3"/>
    </row>
    <row r="118" spans="1:12">
      <c r="A118" s="136"/>
      <c r="B118" s="136"/>
      <c r="C118" s="136"/>
      <c r="D118" s="136"/>
      <c r="E118" s="136"/>
      <c r="F118" s="136"/>
      <c r="G118" s="136"/>
      <c r="H118" s="136"/>
      <c r="I118" s="136"/>
      <c r="J118" s="136"/>
    </row>
    <row r="119" spans="1:12" s="1" customFormat="1" ht="12" customHeight="1">
      <c r="A119" s="137"/>
      <c r="B119" s="134"/>
      <c r="C119" s="134"/>
      <c r="D119" s="134"/>
      <c r="E119" s="134"/>
      <c r="F119" s="134"/>
      <c r="G119" s="134"/>
      <c r="H119" s="134"/>
      <c r="I119" s="135"/>
      <c r="J119" s="134"/>
      <c r="K119" s="3"/>
      <c r="L119" s="3"/>
    </row>
    <row r="120" spans="1:12" s="1" customFormat="1" ht="33" customHeight="1">
      <c r="A120" s="138" t="s">
        <v>74</v>
      </c>
      <c r="B120" s="139"/>
      <c r="C120" s="134"/>
      <c r="D120" s="134"/>
      <c r="E120" s="134"/>
      <c r="F120" s="134"/>
      <c r="G120" s="134"/>
      <c r="H120" s="134"/>
      <c r="I120" s="135"/>
      <c r="J120" s="134"/>
      <c r="K120" s="3"/>
      <c r="L120" s="3"/>
    </row>
    <row r="121" spans="1:12" s="1" customFormat="1" ht="12" customHeight="1" thickBot="1">
      <c r="A121" s="137"/>
      <c r="B121" s="134"/>
      <c r="C121" s="134"/>
      <c r="D121" s="134"/>
      <c r="E121" s="134"/>
      <c r="F121" s="134"/>
      <c r="G121" s="134"/>
      <c r="H121" s="134"/>
      <c r="I121" s="135"/>
      <c r="J121" s="134"/>
      <c r="K121" s="3"/>
      <c r="L121" s="3"/>
    </row>
    <row r="122" spans="1:12" s="1" customFormat="1">
      <c r="A122" s="216" t="s">
        <v>17</v>
      </c>
      <c r="B122" s="218" t="s">
        <v>77</v>
      </c>
      <c r="C122" s="13" t="s">
        <v>0</v>
      </c>
      <c r="D122" s="13"/>
      <c r="E122" s="13"/>
      <c r="F122" s="218" t="s">
        <v>78</v>
      </c>
      <c r="G122" s="218" t="s">
        <v>16</v>
      </c>
      <c r="H122" s="218" t="s">
        <v>76</v>
      </c>
      <c r="I122" s="222" t="s">
        <v>80</v>
      </c>
      <c r="J122" s="223"/>
      <c r="K122" s="4"/>
      <c r="L122" s="4"/>
    </row>
    <row r="123" spans="1:12" s="1" customFormat="1" ht="23.25" customHeight="1">
      <c r="A123" s="217"/>
      <c r="B123" s="219"/>
      <c r="C123" s="2" t="s">
        <v>1</v>
      </c>
      <c r="D123" s="2" t="s">
        <v>2</v>
      </c>
      <c r="E123" s="2" t="s">
        <v>3</v>
      </c>
      <c r="F123" s="219"/>
      <c r="G123" s="219"/>
      <c r="H123" s="219"/>
      <c r="I123" s="11" t="s">
        <v>4</v>
      </c>
      <c r="J123" s="14" t="s">
        <v>5</v>
      </c>
      <c r="K123" s="4"/>
      <c r="L123" s="4"/>
    </row>
    <row r="124" spans="1:12">
      <c r="A124" s="211" t="s">
        <v>10</v>
      </c>
      <c r="B124" s="212"/>
      <c r="C124" s="212"/>
      <c r="D124" s="212"/>
      <c r="E124" s="212"/>
      <c r="F124" s="212"/>
      <c r="G124" s="212"/>
      <c r="H124" s="213"/>
      <c r="I124" s="108"/>
      <c r="J124" s="109"/>
      <c r="K124" s="3"/>
      <c r="L124" s="3"/>
    </row>
    <row r="125" spans="1:12">
      <c r="A125" s="26" t="s">
        <v>149</v>
      </c>
      <c r="B125" s="51">
        <v>250</v>
      </c>
      <c r="C125" s="51">
        <v>7.27</v>
      </c>
      <c r="D125" s="51">
        <v>6.85</v>
      </c>
      <c r="E125" s="51">
        <v>22.5</v>
      </c>
      <c r="F125" s="51">
        <v>183</v>
      </c>
      <c r="G125" s="51">
        <v>1.1399999999999999</v>
      </c>
      <c r="H125" s="27">
        <v>23</v>
      </c>
      <c r="I125" s="102"/>
      <c r="J125" s="103"/>
      <c r="K125" s="3"/>
      <c r="L125" s="3"/>
    </row>
    <row r="126" spans="1:12">
      <c r="A126" s="26" t="s">
        <v>18</v>
      </c>
      <c r="B126" s="51">
        <v>30</v>
      </c>
      <c r="C126" s="51">
        <v>2.31</v>
      </c>
      <c r="D126" s="51">
        <v>0.9</v>
      </c>
      <c r="E126" s="51">
        <v>15.03</v>
      </c>
      <c r="F126" s="51">
        <v>78</v>
      </c>
      <c r="G126" s="51">
        <v>0</v>
      </c>
      <c r="H126" s="27"/>
      <c r="I126" s="102"/>
      <c r="J126" s="103"/>
      <c r="K126" s="3"/>
      <c r="L126" s="3"/>
    </row>
    <row r="127" spans="1:12">
      <c r="A127" s="26" t="s">
        <v>7</v>
      </c>
      <c r="B127" s="51">
        <v>5</v>
      </c>
      <c r="C127" s="51">
        <v>0.03</v>
      </c>
      <c r="D127" s="51">
        <v>4.13</v>
      </c>
      <c r="E127" s="51">
        <v>0.05</v>
      </c>
      <c r="F127" s="51">
        <v>37.4</v>
      </c>
      <c r="G127" s="51">
        <v>0</v>
      </c>
      <c r="H127" s="27"/>
      <c r="I127" s="102"/>
      <c r="J127" s="103"/>
      <c r="K127" s="3"/>
      <c r="L127" s="3"/>
    </row>
    <row r="128" spans="1:12">
      <c r="A128" s="26" t="s">
        <v>8</v>
      </c>
      <c r="B128" s="120">
        <v>11</v>
      </c>
      <c r="C128" s="51">
        <v>2.5</v>
      </c>
      <c r="D128" s="51">
        <v>3.2</v>
      </c>
      <c r="E128" s="51">
        <v>0</v>
      </c>
      <c r="F128" s="51">
        <v>39.799999999999997</v>
      </c>
      <c r="G128" s="51">
        <v>0.1</v>
      </c>
      <c r="H128" s="50"/>
      <c r="I128" s="102"/>
      <c r="J128" s="109"/>
      <c r="K128" s="3"/>
      <c r="L128" s="3"/>
    </row>
    <row r="129" spans="1:12" ht="15.75" thickBot="1">
      <c r="A129" s="26" t="s">
        <v>31</v>
      </c>
      <c r="B129" s="51">
        <v>180</v>
      </c>
      <c r="C129" s="51">
        <v>3.4049999999999998</v>
      </c>
      <c r="D129" s="51">
        <v>3</v>
      </c>
      <c r="E129" s="51">
        <v>18.670000000000002</v>
      </c>
      <c r="F129" s="51">
        <v>110.59</v>
      </c>
      <c r="G129" s="51">
        <v>1.76</v>
      </c>
      <c r="H129" s="51">
        <v>294</v>
      </c>
      <c r="I129" s="102"/>
      <c r="J129" s="109"/>
      <c r="K129" s="3"/>
      <c r="L129" s="3"/>
    </row>
    <row r="130" spans="1:12" ht="15.75" thickBot="1">
      <c r="A130" s="98" t="s">
        <v>9</v>
      </c>
      <c r="B130" s="112">
        <f t="shared" ref="B130:G130" si="18">SUM(B125:B129)</f>
        <v>476</v>
      </c>
      <c r="C130" s="112">
        <f t="shared" si="18"/>
        <v>15.514999999999999</v>
      </c>
      <c r="D130" s="112">
        <f t="shared" si="18"/>
        <v>18.079999999999998</v>
      </c>
      <c r="E130" s="112">
        <f t="shared" si="18"/>
        <v>56.25</v>
      </c>
      <c r="F130" s="112">
        <f t="shared" si="18"/>
        <v>448.78999999999996</v>
      </c>
      <c r="G130" s="112">
        <f t="shared" si="18"/>
        <v>3</v>
      </c>
      <c r="H130" s="105"/>
      <c r="I130" s="106">
        <f>F130/F154</f>
        <v>0.26159010458591425</v>
      </c>
      <c r="J130" s="141" t="s">
        <v>64</v>
      </c>
      <c r="K130" s="3"/>
      <c r="L130" s="3"/>
    </row>
    <row r="131" spans="1:12">
      <c r="A131" s="211" t="s">
        <v>10</v>
      </c>
      <c r="B131" s="212"/>
      <c r="C131" s="212"/>
      <c r="D131" s="212"/>
      <c r="E131" s="212"/>
      <c r="F131" s="212"/>
      <c r="G131" s="212"/>
      <c r="H131" s="213"/>
      <c r="I131" s="108"/>
      <c r="J131" s="109"/>
      <c r="K131" s="3"/>
      <c r="L131" s="3"/>
    </row>
    <row r="132" spans="1:12" ht="15.75" thickBot="1">
      <c r="A132" s="22" t="s">
        <v>19</v>
      </c>
      <c r="B132" s="60">
        <v>200</v>
      </c>
      <c r="C132" s="60">
        <v>0</v>
      </c>
      <c r="D132" s="60">
        <v>0</v>
      </c>
      <c r="E132" s="60">
        <v>19.5</v>
      </c>
      <c r="F132" s="60">
        <v>76.8</v>
      </c>
      <c r="G132" s="60">
        <v>12.8</v>
      </c>
      <c r="H132" s="45"/>
      <c r="I132" s="118"/>
      <c r="J132" s="119"/>
      <c r="K132" s="3"/>
      <c r="L132" s="3"/>
    </row>
    <row r="133" spans="1:12" ht="15.75" thickBot="1">
      <c r="A133" s="98" t="s">
        <v>11</v>
      </c>
      <c r="B133" s="112">
        <f t="shared" ref="B133:G133" si="19">B132</f>
        <v>200</v>
      </c>
      <c r="C133" s="112">
        <f t="shared" si="19"/>
        <v>0</v>
      </c>
      <c r="D133" s="112">
        <f t="shared" si="19"/>
        <v>0</v>
      </c>
      <c r="E133" s="112">
        <f t="shared" si="19"/>
        <v>19.5</v>
      </c>
      <c r="F133" s="112">
        <f t="shared" si="19"/>
        <v>76.8</v>
      </c>
      <c r="G133" s="112">
        <f t="shared" si="19"/>
        <v>12.8</v>
      </c>
      <c r="H133" s="105"/>
      <c r="I133" s="106">
        <f>F133/F154</f>
        <v>4.4765079507560812E-2</v>
      </c>
      <c r="J133" s="142">
        <v>0.05</v>
      </c>
      <c r="K133" s="5"/>
      <c r="L133" s="5"/>
    </row>
    <row r="134" spans="1:12">
      <c r="A134" s="232" t="s">
        <v>12</v>
      </c>
      <c r="B134" s="233"/>
      <c r="C134" s="233"/>
      <c r="D134" s="233"/>
      <c r="E134" s="233"/>
      <c r="F134" s="233"/>
      <c r="G134" s="233"/>
      <c r="H134" s="234"/>
      <c r="I134" s="108"/>
      <c r="J134" s="109"/>
      <c r="K134" s="5"/>
      <c r="L134" s="5"/>
    </row>
    <row r="135" spans="1:12">
      <c r="A135" s="26" t="s">
        <v>60</v>
      </c>
      <c r="B135" s="50">
        <v>60</v>
      </c>
      <c r="C135" s="50">
        <v>2.81</v>
      </c>
      <c r="D135" s="50">
        <v>5.7</v>
      </c>
      <c r="E135" s="50">
        <v>4.2699999999999996</v>
      </c>
      <c r="F135" s="50">
        <v>79.680000000000007</v>
      </c>
      <c r="G135" s="50">
        <v>4.92</v>
      </c>
      <c r="H135" s="50">
        <v>8</v>
      </c>
      <c r="I135" s="102"/>
      <c r="J135" s="103"/>
      <c r="K135" s="3"/>
      <c r="L135" s="3"/>
    </row>
    <row r="136" spans="1:12" ht="24.75">
      <c r="A136" s="26" t="s">
        <v>57</v>
      </c>
      <c r="B136" s="50">
        <v>250</v>
      </c>
      <c r="C136" s="50">
        <v>2.69</v>
      </c>
      <c r="D136" s="50">
        <v>2.84</v>
      </c>
      <c r="E136" s="50">
        <v>17.14</v>
      </c>
      <c r="F136" s="50">
        <v>104.75</v>
      </c>
      <c r="G136" s="50">
        <v>8.25</v>
      </c>
      <c r="H136" s="50">
        <v>35</v>
      </c>
      <c r="I136" s="102"/>
      <c r="J136" s="103"/>
      <c r="K136" s="3"/>
      <c r="L136" s="3"/>
    </row>
    <row r="137" spans="1:12">
      <c r="A137" s="55" t="s">
        <v>139</v>
      </c>
      <c r="B137" s="50">
        <v>185</v>
      </c>
      <c r="C137" s="50">
        <v>17.59</v>
      </c>
      <c r="D137" s="50">
        <v>7.4</v>
      </c>
      <c r="E137" s="50">
        <v>20.51</v>
      </c>
      <c r="F137" s="50">
        <v>223</v>
      </c>
      <c r="G137" s="50">
        <v>8.7100000000000009</v>
      </c>
      <c r="H137" s="50">
        <v>86</v>
      </c>
      <c r="I137" s="102"/>
      <c r="J137" s="103"/>
      <c r="K137" s="4"/>
      <c r="L137" s="4"/>
    </row>
    <row r="138" spans="1:12">
      <c r="A138" s="26" t="s">
        <v>79</v>
      </c>
      <c r="B138" s="50">
        <v>40</v>
      </c>
      <c r="C138" s="50">
        <v>0.48</v>
      </c>
      <c r="D138" s="50">
        <v>3.21</v>
      </c>
      <c r="E138" s="50">
        <v>2.57</v>
      </c>
      <c r="F138" s="50">
        <v>40.409999999999997</v>
      </c>
      <c r="G138" s="50">
        <v>0.95</v>
      </c>
      <c r="H138" s="50">
        <v>330</v>
      </c>
      <c r="I138" s="102"/>
      <c r="J138" s="103"/>
      <c r="K138" s="5"/>
      <c r="L138" s="5"/>
    </row>
    <row r="139" spans="1:12">
      <c r="A139" s="22" t="s">
        <v>44</v>
      </c>
      <c r="B139" s="45">
        <v>150</v>
      </c>
      <c r="C139" s="45">
        <v>0.58899999999999997</v>
      </c>
      <c r="D139" s="45">
        <v>5.3999999999999999E-2</v>
      </c>
      <c r="E139" s="45">
        <v>14.7</v>
      </c>
      <c r="F139" s="45">
        <v>57.968000000000004</v>
      </c>
      <c r="G139" s="45">
        <v>8.75</v>
      </c>
      <c r="H139" s="70">
        <v>307</v>
      </c>
      <c r="I139" s="102"/>
      <c r="J139" s="103"/>
      <c r="K139" s="3"/>
      <c r="L139" s="3"/>
    </row>
    <row r="140" spans="1:12">
      <c r="A140" s="26" t="s">
        <v>22</v>
      </c>
      <c r="B140" s="50">
        <v>25</v>
      </c>
      <c r="C140" s="50">
        <v>1.9</v>
      </c>
      <c r="D140" s="50">
        <v>0.22500000000000001</v>
      </c>
      <c r="E140" s="50">
        <v>12.425000000000001</v>
      </c>
      <c r="F140" s="50">
        <v>56.5</v>
      </c>
      <c r="G140" s="50">
        <v>0</v>
      </c>
      <c r="H140" s="114"/>
      <c r="I140" s="102"/>
      <c r="J140" s="103"/>
      <c r="K140" s="5"/>
      <c r="L140" s="5"/>
    </row>
    <row r="141" spans="1:12" ht="15.75" thickBot="1">
      <c r="A141" s="26" t="s">
        <v>21</v>
      </c>
      <c r="B141" s="51">
        <v>50</v>
      </c>
      <c r="C141" s="51">
        <v>3.3</v>
      </c>
      <c r="D141" s="51">
        <v>0.6</v>
      </c>
      <c r="E141" s="51">
        <v>19.8</v>
      </c>
      <c r="F141" s="51">
        <v>99</v>
      </c>
      <c r="G141" s="51">
        <v>0</v>
      </c>
      <c r="H141" s="51"/>
      <c r="I141" s="102"/>
      <c r="J141" s="143"/>
      <c r="K141" s="5"/>
      <c r="L141" s="5"/>
    </row>
    <row r="142" spans="1:12" ht="15.75" thickBot="1">
      <c r="A142" s="98" t="s">
        <v>13</v>
      </c>
      <c r="B142" s="112">
        <f>SUM(B135:B141,7)</f>
        <v>767</v>
      </c>
      <c r="C142" s="112">
        <f>SUM(C135:C141)</f>
        <v>29.358999999999998</v>
      </c>
      <c r="D142" s="112">
        <f>SUM(D135:D141)</f>
        <v>20.029</v>
      </c>
      <c r="E142" s="112">
        <f>SUM(E135:E141)</f>
        <v>91.414999999999992</v>
      </c>
      <c r="F142" s="112">
        <f>SUM(F135:F141)</f>
        <v>661.30799999999999</v>
      </c>
      <c r="G142" s="112">
        <f>SUM(G135:G141)</f>
        <v>31.580000000000002</v>
      </c>
      <c r="H142" s="112"/>
      <c r="I142" s="106">
        <f>F142/F154</f>
        <v>0.38546230727846387</v>
      </c>
      <c r="J142" s="145" t="s">
        <v>65</v>
      </c>
      <c r="K142" s="5"/>
      <c r="L142" s="5"/>
    </row>
    <row r="143" spans="1:12">
      <c r="A143" s="208" t="s">
        <v>23</v>
      </c>
      <c r="B143" s="209"/>
      <c r="C143" s="209"/>
      <c r="D143" s="209"/>
      <c r="E143" s="209"/>
      <c r="F143" s="209"/>
      <c r="G143" s="209"/>
      <c r="H143" s="210"/>
      <c r="I143" s="121"/>
      <c r="J143" s="122"/>
      <c r="K143" s="3"/>
      <c r="L143" s="3"/>
    </row>
    <row r="144" spans="1:12" ht="15.75" thickBot="1">
      <c r="A144" s="146" t="s">
        <v>33</v>
      </c>
      <c r="B144" s="51">
        <v>155</v>
      </c>
      <c r="C144" s="51">
        <v>4.3</v>
      </c>
      <c r="D144" s="51">
        <v>5</v>
      </c>
      <c r="E144" s="51">
        <v>6.2</v>
      </c>
      <c r="F144" s="51">
        <v>86.8</v>
      </c>
      <c r="G144" s="51">
        <v>1.1000000000000001</v>
      </c>
      <c r="H144" s="114"/>
      <c r="I144" s="115"/>
      <c r="J144" s="109"/>
      <c r="K144" s="3"/>
      <c r="L144" s="3"/>
    </row>
    <row r="145" spans="1:22" ht="15.75" thickBot="1">
      <c r="A145" s="125" t="s">
        <v>48</v>
      </c>
      <c r="B145" s="112">
        <f t="shared" ref="B145:G145" si="20">B144+B182</f>
        <v>165</v>
      </c>
      <c r="C145" s="112">
        <f t="shared" si="20"/>
        <v>5.0999999999999996</v>
      </c>
      <c r="D145" s="112">
        <f t="shared" si="20"/>
        <v>5.73</v>
      </c>
      <c r="E145" s="112">
        <f t="shared" si="20"/>
        <v>13.100000000000001</v>
      </c>
      <c r="F145" s="112">
        <f t="shared" si="20"/>
        <v>136.1</v>
      </c>
      <c r="G145" s="112">
        <f t="shared" si="20"/>
        <v>1.1000000000000001</v>
      </c>
      <c r="H145" s="105"/>
      <c r="I145" s="106">
        <f>F145/F154</f>
        <v>7.9329782825247747E-2</v>
      </c>
      <c r="J145" s="145" t="s">
        <v>66</v>
      </c>
      <c r="K145" s="3"/>
      <c r="L145" s="3"/>
    </row>
    <row r="146" spans="1:22">
      <c r="A146" s="214" t="s">
        <v>14</v>
      </c>
      <c r="B146" s="215"/>
      <c r="C146" s="215"/>
      <c r="D146" s="215"/>
      <c r="E146" s="215"/>
      <c r="F146" s="215"/>
      <c r="G146" s="215"/>
      <c r="H146" s="215"/>
      <c r="I146" s="108"/>
      <c r="J146" s="109"/>
      <c r="K146" s="3"/>
      <c r="L146" s="3"/>
    </row>
    <row r="147" spans="1:22" ht="15" customHeight="1">
      <c r="A147" s="22" t="s">
        <v>123</v>
      </c>
      <c r="B147" s="60">
        <v>30</v>
      </c>
      <c r="C147" s="60">
        <v>0.33</v>
      </c>
      <c r="D147" s="60">
        <v>0.06</v>
      </c>
      <c r="E147" s="60">
        <v>1.1399999999999999</v>
      </c>
      <c r="F147" s="60">
        <v>6.9</v>
      </c>
      <c r="G147" s="60">
        <v>7.5</v>
      </c>
      <c r="H147" s="37"/>
      <c r="I147" s="118"/>
      <c r="J147" s="119"/>
      <c r="K147" s="1"/>
      <c r="L147" s="1"/>
      <c r="M147" s="17"/>
      <c r="N147" s="17"/>
      <c r="O147" s="17"/>
      <c r="P147" s="17"/>
      <c r="Q147" s="17"/>
      <c r="R147" s="17"/>
      <c r="S147" s="17"/>
      <c r="T147" s="17"/>
      <c r="U147" s="17"/>
      <c r="V147" s="17"/>
    </row>
    <row r="148" spans="1:22" ht="15" customHeight="1">
      <c r="A148" s="22" t="s">
        <v>140</v>
      </c>
      <c r="B148" s="117">
        <v>75</v>
      </c>
      <c r="C148" s="60">
        <v>12.18</v>
      </c>
      <c r="D148" s="60">
        <v>11.45</v>
      </c>
      <c r="E148" s="60">
        <v>5.82</v>
      </c>
      <c r="F148" s="60">
        <v>175</v>
      </c>
      <c r="G148" s="60">
        <v>0.34</v>
      </c>
      <c r="H148" s="37">
        <v>75</v>
      </c>
      <c r="I148" s="118"/>
      <c r="J148" s="119"/>
      <c r="K148" s="1"/>
      <c r="L148" s="1"/>
      <c r="M148" s="17"/>
      <c r="N148" s="17"/>
      <c r="O148" s="17"/>
      <c r="P148" s="17"/>
      <c r="Q148" s="17"/>
      <c r="R148" s="17"/>
      <c r="S148" s="17"/>
      <c r="T148" s="17"/>
      <c r="U148" s="17"/>
      <c r="V148" s="17"/>
    </row>
    <row r="149" spans="1:22">
      <c r="A149" s="26" t="s">
        <v>150</v>
      </c>
      <c r="B149" s="51">
        <v>150</v>
      </c>
      <c r="C149" s="51">
        <v>4.58</v>
      </c>
      <c r="D149" s="51">
        <v>5.01</v>
      </c>
      <c r="E149" s="51">
        <v>20.52</v>
      </c>
      <c r="F149" s="51">
        <v>145.5</v>
      </c>
      <c r="G149" s="51">
        <v>0</v>
      </c>
      <c r="H149" s="27">
        <v>83</v>
      </c>
      <c r="I149" s="102"/>
      <c r="J149" s="103"/>
      <c r="K149" s="3"/>
      <c r="L149" s="3"/>
    </row>
    <row r="150" spans="1:22">
      <c r="A150" s="67" t="s">
        <v>22</v>
      </c>
      <c r="B150" s="50">
        <v>25</v>
      </c>
      <c r="C150" s="50">
        <v>1.9</v>
      </c>
      <c r="D150" s="50">
        <v>0.22500000000000001</v>
      </c>
      <c r="E150" s="50">
        <v>12.425000000000001</v>
      </c>
      <c r="F150" s="50">
        <v>56.5</v>
      </c>
      <c r="G150" s="50">
        <v>0</v>
      </c>
      <c r="H150" s="114"/>
      <c r="I150" s="102"/>
      <c r="J150" s="103"/>
      <c r="K150" s="3"/>
      <c r="L150" s="3"/>
    </row>
    <row r="151" spans="1:22" s="1" customFormat="1" ht="15.75" thickBot="1">
      <c r="A151" s="124" t="s">
        <v>113</v>
      </c>
      <c r="B151" s="51">
        <v>15</v>
      </c>
      <c r="C151" s="171">
        <f>C150*15/100</f>
        <v>0.28499999999999998</v>
      </c>
      <c r="D151" s="171">
        <f>D150*15/100</f>
        <v>3.3750000000000002E-2</v>
      </c>
      <c r="E151" s="171">
        <f>E150*15/100</f>
        <v>1.86375</v>
      </c>
      <c r="F151" s="172">
        <f>F150*15/100</f>
        <v>8.4749999999999996</v>
      </c>
      <c r="G151" s="51">
        <v>0</v>
      </c>
      <c r="H151" s="78"/>
      <c r="I151" s="173"/>
      <c r="J151" s="174"/>
      <c r="K151" s="3"/>
      <c r="L151" s="3"/>
    </row>
    <row r="152" spans="1:22" ht="15.75" thickBot="1">
      <c r="A152" s="22" t="s">
        <v>41</v>
      </c>
      <c r="B152" s="60">
        <v>200</v>
      </c>
      <c r="C152" s="60">
        <v>0.12</v>
      </c>
      <c r="D152" s="60">
        <v>3.1E-2</v>
      </c>
      <c r="E152" s="60">
        <v>2.4E-2</v>
      </c>
      <c r="F152" s="60">
        <v>0.25</v>
      </c>
      <c r="G152" s="60">
        <v>5.0000000000000001E-4</v>
      </c>
      <c r="H152" s="60">
        <v>100</v>
      </c>
      <c r="I152" s="102"/>
      <c r="J152" s="103"/>
      <c r="K152" s="3"/>
      <c r="L152" s="3"/>
    </row>
    <row r="153" spans="1:22" ht="15.75" thickBot="1">
      <c r="A153" s="127" t="s">
        <v>15</v>
      </c>
      <c r="B153" s="112">
        <f t="shared" ref="B153:G153" si="21">SUM(B147:B152)</f>
        <v>495</v>
      </c>
      <c r="C153" s="112">
        <f t="shared" si="21"/>
        <v>19.395</v>
      </c>
      <c r="D153" s="112">
        <f t="shared" si="21"/>
        <v>16.809750000000001</v>
      </c>
      <c r="E153" s="112">
        <f t="shared" si="21"/>
        <v>41.792750000000005</v>
      </c>
      <c r="F153" s="112">
        <f t="shared" si="21"/>
        <v>392.625</v>
      </c>
      <c r="G153" s="112">
        <f t="shared" si="21"/>
        <v>7.8404999999999996</v>
      </c>
      <c r="H153" s="175"/>
      <c r="I153" s="106">
        <f>F153/F154</f>
        <v>0.22885272580281335</v>
      </c>
      <c r="J153" s="141" t="s">
        <v>64</v>
      </c>
      <c r="K153" s="3"/>
      <c r="L153" s="3"/>
    </row>
    <row r="154" spans="1:22" ht="15.75" thickBot="1">
      <c r="A154" s="128" t="s">
        <v>105</v>
      </c>
      <c r="B154" s="112">
        <f t="shared" ref="B154:G154" si="22">B130+B133+B142+B145+B153</f>
        <v>2103</v>
      </c>
      <c r="C154" s="112">
        <f t="shared" si="22"/>
        <v>69.369</v>
      </c>
      <c r="D154" s="112">
        <f t="shared" si="22"/>
        <v>60.64875</v>
      </c>
      <c r="E154" s="112">
        <f t="shared" si="22"/>
        <v>222.05775</v>
      </c>
      <c r="F154" s="112">
        <f t="shared" si="22"/>
        <v>1715.6229999999998</v>
      </c>
      <c r="G154" s="112">
        <f t="shared" si="22"/>
        <v>56.320500000000003</v>
      </c>
      <c r="H154" s="105"/>
      <c r="I154" s="106">
        <f>F154/1963</f>
        <v>0.87398013245033102</v>
      </c>
      <c r="J154" s="141" t="s">
        <v>67</v>
      </c>
      <c r="K154" s="3"/>
      <c r="L154" s="3"/>
    </row>
    <row r="155" spans="1:22">
      <c r="A155" s="136"/>
      <c r="B155" s="136"/>
      <c r="C155" s="136"/>
      <c r="D155" s="136"/>
      <c r="E155" s="136"/>
      <c r="F155" s="136"/>
      <c r="G155" s="136"/>
      <c r="H155" s="136"/>
      <c r="I155" s="136"/>
      <c r="J155" s="136"/>
    </row>
    <row r="156" spans="1:22" s="1" customFormat="1" ht="12.95" customHeight="1">
      <c r="A156" s="137"/>
      <c r="B156" s="134"/>
      <c r="C156" s="134"/>
      <c r="D156" s="134"/>
      <c r="E156" s="134"/>
      <c r="F156" s="134"/>
      <c r="G156" s="134"/>
      <c r="H156" s="134"/>
      <c r="I156" s="135"/>
      <c r="J156" s="134"/>
      <c r="K156" s="3"/>
      <c r="L156" s="3"/>
    </row>
    <row r="157" spans="1:22" s="1" customFormat="1" ht="42" customHeight="1">
      <c r="A157" s="138" t="s">
        <v>75</v>
      </c>
      <c r="B157" s="139"/>
      <c r="C157" s="134"/>
      <c r="D157" s="134"/>
      <c r="E157" s="134"/>
      <c r="F157" s="134"/>
      <c r="G157" s="134"/>
      <c r="H157" s="134"/>
      <c r="I157" s="135"/>
      <c r="J157" s="134"/>
      <c r="K157" s="3"/>
      <c r="L157" s="3"/>
    </row>
    <row r="158" spans="1:22" s="1" customFormat="1" ht="12.95" customHeight="1" thickBot="1">
      <c r="A158" s="137"/>
      <c r="B158" s="134"/>
      <c r="C158" s="134"/>
      <c r="D158" s="134"/>
      <c r="E158" s="134"/>
      <c r="F158" s="134"/>
      <c r="G158" s="134"/>
      <c r="H158" s="134"/>
      <c r="I158" s="135"/>
      <c r="J158" s="134"/>
      <c r="K158" s="3"/>
      <c r="L158" s="3"/>
    </row>
    <row r="159" spans="1:22" s="1" customFormat="1">
      <c r="A159" s="216" t="s">
        <v>17</v>
      </c>
      <c r="B159" s="218" t="s">
        <v>77</v>
      </c>
      <c r="C159" s="13" t="s">
        <v>0</v>
      </c>
      <c r="D159" s="13"/>
      <c r="E159" s="13"/>
      <c r="F159" s="218" t="s">
        <v>78</v>
      </c>
      <c r="G159" s="218" t="s">
        <v>16</v>
      </c>
      <c r="H159" s="218" t="s">
        <v>76</v>
      </c>
      <c r="I159" s="222" t="s">
        <v>80</v>
      </c>
      <c r="J159" s="223"/>
      <c r="K159" s="4"/>
      <c r="L159" s="4"/>
    </row>
    <row r="160" spans="1:22" s="1" customFormat="1" ht="23.25" customHeight="1">
      <c r="A160" s="217"/>
      <c r="B160" s="219"/>
      <c r="C160" s="2" t="s">
        <v>1</v>
      </c>
      <c r="D160" s="2" t="s">
        <v>2</v>
      </c>
      <c r="E160" s="2" t="s">
        <v>3</v>
      </c>
      <c r="F160" s="219"/>
      <c r="G160" s="219"/>
      <c r="H160" s="219"/>
      <c r="I160" s="11" t="s">
        <v>4</v>
      </c>
      <c r="J160" s="14" t="s">
        <v>5</v>
      </c>
      <c r="K160" s="4"/>
      <c r="L160" s="4"/>
    </row>
    <row r="161" spans="1:22">
      <c r="A161" s="224" t="s">
        <v>10</v>
      </c>
      <c r="B161" s="225"/>
      <c r="C161" s="225"/>
      <c r="D161" s="225"/>
      <c r="E161" s="225"/>
      <c r="F161" s="225"/>
      <c r="G161" s="225"/>
      <c r="H161" s="226"/>
      <c r="I161" s="108"/>
      <c r="J161" s="109"/>
      <c r="K161" s="3"/>
      <c r="L161" s="3"/>
    </row>
    <row r="162" spans="1:22" ht="24.75">
      <c r="A162" s="26" t="s">
        <v>54</v>
      </c>
      <c r="B162" s="50">
        <v>250</v>
      </c>
      <c r="C162" s="50">
        <v>7.27</v>
      </c>
      <c r="D162" s="50">
        <v>6.85</v>
      </c>
      <c r="E162" s="50">
        <v>22.5</v>
      </c>
      <c r="F162" s="50">
        <v>183</v>
      </c>
      <c r="G162" s="50">
        <v>1.1399999999999999</v>
      </c>
      <c r="H162" s="50">
        <v>23</v>
      </c>
      <c r="I162" s="102"/>
      <c r="J162" s="109"/>
      <c r="K162" s="3"/>
      <c r="L162" s="3"/>
    </row>
    <row r="163" spans="1:22">
      <c r="A163" s="26" t="s">
        <v>18</v>
      </c>
      <c r="B163" s="50">
        <v>30</v>
      </c>
      <c r="C163" s="50">
        <v>2.31</v>
      </c>
      <c r="D163" s="50">
        <v>0.9</v>
      </c>
      <c r="E163" s="50">
        <v>15.03</v>
      </c>
      <c r="F163" s="50">
        <v>78</v>
      </c>
      <c r="G163" s="50">
        <v>0</v>
      </c>
      <c r="H163" s="50">
        <v>1</v>
      </c>
      <c r="I163" s="102"/>
      <c r="J163" s="109"/>
      <c r="K163" s="3"/>
      <c r="L163" s="3"/>
    </row>
    <row r="164" spans="1:22">
      <c r="A164" s="26" t="s">
        <v>7</v>
      </c>
      <c r="B164" s="50">
        <v>5</v>
      </c>
      <c r="C164" s="50">
        <v>0.03</v>
      </c>
      <c r="D164" s="50">
        <v>4.13</v>
      </c>
      <c r="E164" s="50">
        <v>0.05</v>
      </c>
      <c r="F164" s="50">
        <v>37.4</v>
      </c>
      <c r="G164" s="50">
        <v>0</v>
      </c>
      <c r="H164" s="50">
        <v>1</v>
      </c>
      <c r="I164" s="102"/>
      <c r="J164" s="109"/>
      <c r="K164" s="3"/>
      <c r="L164" s="3"/>
    </row>
    <row r="165" spans="1:22">
      <c r="A165" s="26" t="s">
        <v>8</v>
      </c>
      <c r="B165" s="50">
        <v>11</v>
      </c>
      <c r="C165" s="50">
        <v>2.5</v>
      </c>
      <c r="D165" s="50">
        <v>3.2</v>
      </c>
      <c r="E165" s="50">
        <v>0</v>
      </c>
      <c r="F165" s="50">
        <v>39.799999999999997</v>
      </c>
      <c r="G165" s="50">
        <v>0.1</v>
      </c>
      <c r="H165" s="50"/>
      <c r="I165" s="102"/>
      <c r="J165" s="109"/>
      <c r="K165" s="3"/>
      <c r="L165" s="3"/>
    </row>
    <row r="166" spans="1:22" ht="15.75" thickBot="1">
      <c r="A166" s="26" t="s">
        <v>45</v>
      </c>
      <c r="B166" s="51">
        <v>200</v>
      </c>
      <c r="C166" s="51">
        <v>3.02</v>
      </c>
      <c r="D166" s="51">
        <v>3.23</v>
      </c>
      <c r="E166" s="51">
        <v>15.7</v>
      </c>
      <c r="F166" s="51">
        <v>104.14</v>
      </c>
      <c r="G166" s="51">
        <v>1.3</v>
      </c>
      <c r="H166" s="78">
        <v>321</v>
      </c>
      <c r="I166" s="102"/>
      <c r="J166" s="103"/>
      <c r="K166" s="3"/>
      <c r="L166" s="3"/>
    </row>
    <row r="167" spans="1:22" ht="15.75" thickBot="1">
      <c r="A167" s="98" t="s">
        <v>9</v>
      </c>
      <c r="B167" s="112">
        <f t="shared" ref="B167:G167" si="23">SUM(B162:B166)</f>
        <v>496</v>
      </c>
      <c r="C167" s="112">
        <f t="shared" si="23"/>
        <v>15.129999999999999</v>
      </c>
      <c r="D167" s="112">
        <f t="shared" si="23"/>
        <v>18.309999999999999</v>
      </c>
      <c r="E167" s="112">
        <f t="shared" si="23"/>
        <v>53.28</v>
      </c>
      <c r="F167" s="112">
        <f t="shared" si="23"/>
        <v>442.34</v>
      </c>
      <c r="G167" s="112">
        <f t="shared" si="23"/>
        <v>2.54</v>
      </c>
      <c r="H167" s="112"/>
      <c r="I167" s="106">
        <f>F167/F192</f>
        <v>0.24267461062010018</v>
      </c>
      <c r="J167" s="141" t="s">
        <v>64</v>
      </c>
      <c r="K167" s="3"/>
      <c r="L167" s="3"/>
    </row>
    <row r="168" spans="1:22">
      <c r="A168" s="211" t="s">
        <v>10</v>
      </c>
      <c r="B168" s="212"/>
      <c r="C168" s="212"/>
      <c r="D168" s="212"/>
      <c r="E168" s="212"/>
      <c r="F168" s="212"/>
      <c r="G168" s="212"/>
      <c r="H168" s="213"/>
      <c r="I168" s="176"/>
      <c r="J168" s="177"/>
      <c r="K168" s="3"/>
      <c r="L168" s="3"/>
    </row>
    <row r="169" spans="1:22" ht="15.75" thickBot="1">
      <c r="A169" s="22" t="s">
        <v>19</v>
      </c>
      <c r="B169" s="60">
        <v>200</v>
      </c>
      <c r="C169" s="60">
        <v>0</v>
      </c>
      <c r="D169" s="60">
        <v>0</v>
      </c>
      <c r="E169" s="60">
        <v>19.5</v>
      </c>
      <c r="F169" s="60">
        <v>76.8</v>
      </c>
      <c r="G169" s="60">
        <v>12.8</v>
      </c>
      <c r="H169" s="45"/>
      <c r="I169" s="118"/>
      <c r="J169" s="119"/>
      <c r="K169" s="3"/>
      <c r="L169" s="3"/>
    </row>
    <row r="170" spans="1:22" ht="15.75" thickBot="1">
      <c r="A170" s="98" t="s">
        <v>11</v>
      </c>
      <c r="B170" s="178">
        <f t="shared" ref="B170:G170" si="24">B169</f>
        <v>200</v>
      </c>
      <c r="C170" s="178">
        <f t="shared" si="24"/>
        <v>0</v>
      </c>
      <c r="D170" s="178">
        <f t="shared" si="24"/>
        <v>0</v>
      </c>
      <c r="E170" s="178">
        <f t="shared" si="24"/>
        <v>19.5</v>
      </c>
      <c r="F170" s="178">
        <f t="shared" si="24"/>
        <v>76.8</v>
      </c>
      <c r="G170" s="178">
        <f t="shared" si="24"/>
        <v>12.8</v>
      </c>
      <c r="H170" s="179"/>
      <c r="I170" s="106">
        <f>F170/F191</f>
        <v>0.13869074492099323</v>
      </c>
      <c r="J170" s="142">
        <v>0.05</v>
      </c>
      <c r="K170" s="3"/>
      <c r="L170" s="3"/>
    </row>
    <row r="171" spans="1:22">
      <c r="A171" s="227" t="s">
        <v>12</v>
      </c>
      <c r="B171" s="228"/>
      <c r="C171" s="228"/>
      <c r="D171" s="228"/>
      <c r="E171" s="228"/>
      <c r="F171" s="228"/>
      <c r="G171" s="228"/>
      <c r="H171" s="229"/>
      <c r="I171" s="108"/>
      <c r="J171" s="109"/>
      <c r="K171" s="3"/>
      <c r="L171" s="3"/>
    </row>
    <row r="172" spans="1:22" ht="24.75">
      <c r="A172" s="26" t="s">
        <v>141</v>
      </c>
      <c r="B172" s="50">
        <v>60</v>
      </c>
      <c r="C172" s="50">
        <v>2.81</v>
      </c>
      <c r="D172" s="50">
        <v>5.7</v>
      </c>
      <c r="E172" s="50">
        <v>4.2699999999999996</v>
      </c>
      <c r="F172" s="50">
        <v>79.680000000000007</v>
      </c>
      <c r="G172" s="50">
        <v>4.92</v>
      </c>
      <c r="H172" s="50">
        <v>8</v>
      </c>
      <c r="I172" s="102"/>
      <c r="J172" s="103"/>
      <c r="K172" s="3"/>
      <c r="L172" s="3"/>
    </row>
    <row r="173" spans="1:22">
      <c r="A173" s="26" t="s">
        <v>51</v>
      </c>
      <c r="B173" s="120">
        <v>250</v>
      </c>
      <c r="C173" s="51">
        <v>9.67</v>
      </c>
      <c r="D173" s="51">
        <v>9.9979999999999993</v>
      </c>
      <c r="E173" s="51">
        <v>12.28</v>
      </c>
      <c r="F173" s="51">
        <v>174.74</v>
      </c>
      <c r="G173" s="51">
        <v>14.8</v>
      </c>
      <c r="H173" s="50">
        <v>98</v>
      </c>
      <c r="I173" s="102"/>
      <c r="J173" s="109"/>
      <c r="K173" s="3"/>
      <c r="L173" s="3"/>
    </row>
    <row r="174" spans="1:22" ht="15" customHeight="1">
      <c r="A174" s="79" t="s">
        <v>151</v>
      </c>
      <c r="B174" s="37">
        <v>80</v>
      </c>
      <c r="C174" s="37">
        <v>16.3</v>
      </c>
      <c r="D174" s="37">
        <v>6.02</v>
      </c>
      <c r="E174" s="37">
        <v>22.2</v>
      </c>
      <c r="F174" s="37">
        <v>208.2</v>
      </c>
      <c r="G174" s="37"/>
      <c r="H174" s="37">
        <v>76</v>
      </c>
      <c r="I174" s="118"/>
      <c r="J174" s="119"/>
      <c r="M174" s="17"/>
      <c r="N174" s="17"/>
      <c r="O174" s="17"/>
      <c r="P174" s="17"/>
      <c r="Q174" s="17"/>
      <c r="R174" s="17"/>
      <c r="S174" s="17"/>
      <c r="T174" s="17"/>
      <c r="U174" s="17"/>
      <c r="V174" s="17"/>
    </row>
    <row r="175" spans="1:22" ht="15" customHeight="1">
      <c r="A175" s="55" t="s">
        <v>142</v>
      </c>
      <c r="B175" s="120">
        <v>150</v>
      </c>
      <c r="C175" s="51">
        <v>1.62</v>
      </c>
      <c r="D175" s="51">
        <v>3.7</v>
      </c>
      <c r="E175" s="51">
        <v>18</v>
      </c>
      <c r="F175" s="51">
        <v>10.08</v>
      </c>
      <c r="G175" s="51">
        <v>12.56</v>
      </c>
      <c r="H175" s="50">
        <v>37</v>
      </c>
      <c r="I175" s="108"/>
      <c r="J175" s="103"/>
      <c r="M175" s="17"/>
      <c r="N175" s="17"/>
      <c r="O175" s="17"/>
      <c r="P175" s="17"/>
      <c r="Q175" s="17"/>
      <c r="R175" s="17"/>
      <c r="S175" s="17"/>
      <c r="T175" s="17"/>
      <c r="U175" s="17"/>
      <c r="V175" s="17"/>
    </row>
    <row r="176" spans="1:22" ht="15" customHeight="1">
      <c r="A176" s="69" t="s">
        <v>91</v>
      </c>
      <c r="B176" s="50">
        <v>150</v>
      </c>
      <c r="C176" s="50">
        <v>0.23</v>
      </c>
      <c r="D176" s="50">
        <v>0.09</v>
      </c>
      <c r="E176" s="50">
        <v>16.61</v>
      </c>
      <c r="F176" s="50">
        <v>68.099999999999994</v>
      </c>
      <c r="G176" s="50">
        <v>19.350000000000001</v>
      </c>
      <c r="H176" s="50">
        <v>96</v>
      </c>
      <c r="I176" s="160"/>
      <c r="J176" s="103"/>
      <c r="M176" s="17"/>
      <c r="N176" s="17"/>
      <c r="O176" s="17"/>
      <c r="P176" s="17"/>
      <c r="Q176" s="17"/>
      <c r="R176" s="17"/>
      <c r="S176" s="17"/>
      <c r="T176" s="17"/>
      <c r="U176" s="17"/>
      <c r="V176" s="17"/>
    </row>
    <row r="177" spans="1:22">
      <c r="A177" s="67" t="s">
        <v>22</v>
      </c>
      <c r="B177" s="50">
        <v>15</v>
      </c>
      <c r="C177" s="50">
        <f>1.9*15/25</f>
        <v>1.1399999999999999</v>
      </c>
      <c r="D177" s="50">
        <f>0.225*15/25</f>
        <v>0.13500000000000001</v>
      </c>
      <c r="E177" s="50">
        <f>12.425*15/25</f>
        <v>7.4550000000000001</v>
      </c>
      <c r="F177" s="50">
        <f>56.5*15/25</f>
        <v>33.9</v>
      </c>
      <c r="G177" s="50">
        <v>0</v>
      </c>
      <c r="H177" s="114"/>
      <c r="I177" s="102"/>
      <c r="J177" s="103"/>
      <c r="K177" s="3"/>
      <c r="L177" s="3"/>
    </row>
    <row r="178" spans="1:22" ht="15.75" thickBot="1">
      <c r="A178" s="26" t="s">
        <v>21</v>
      </c>
      <c r="B178" s="51">
        <v>50</v>
      </c>
      <c r="C178" s="51">
        <v>3.3</v>
      </c>
      <c r="D178" s="51">
        <v>0.6</v>
      </c>
      <c r="E178" s="51">
        <v>19.8</v>
      </c>
      <c r="F178" s="51">
        <v>99</v>
      </c>
      <c r="G178" s="51">
        <v>0</v>
      </c>
      <c r="H178" s="51"/>
      <c r="I178" s="102"/>
      <c r="J178" s="143"/>
      <c r="K178" s="3"/>
      <c r="L178" s="3"/>
    </row>
    <row r="179" spans="1:22" ht="15.75" thickBot="1">
      <c r="A179" s="127" t="s">
        <v>13</v>
      </c>
      <c r="B179" s="154">
        <f t="shared" ref="B179:G179" si="25">SUM(B172:B178)</f>
        <v>755</v>
      </c>
      <c r="C179" s="154">
        <f t="shared" si="25"/>
        <v>35.07</v>
      </c>
      <c r="D179" s="154">
        <f t="shared" si="25"/>
        <v>26.243000000000002</v>
      </c>
      <c r="E179" s="154">
        <f t="shared" si="25"/>
        <v>100.61499999999999</v>
      </c>
      <c r="F179" s="154">
        <f t="shared" si="25"/>
        <v>673.69999999999993</v>
      </c>
      <c r="G179" s="154">
        <f t="shared" si="25"/>
        <v>51.63</v>
      </c>
      <c r="H179" s="105"/>
      <c r="I179" s="106">
        <f>F179/F192</f>
        <v>0.3696023085743127</v>
      </c>
      <c r="J179" s="145" t="s">
        <v>70</v>
      </c>
      <c r="K179" s="3"/>
      <c r="L179" s="3"/>
    </row>
    <row r="180" spans="1:22">
      <c r="A180" s="208" t="s">
        <v>23</v>
      </c>
      <c r="B180" s="209"/>
      <c r="C180" s="209"/>
      <c r="D180" s="209"/>
      <c r="E180" s="209"/>
      <c r="F180" s="209"/>
      <c r="G180" s="209"/>
      <c r="H180" s="210"/>
      <c r="I180" s="121"/>
      <c r="J180" s="122"/>
      <c r="K180" s="3"/>
      <c r="L180" s="3"/>
    </row>
    <row r="181" spans="1:22">
      <c r="A181" s="55" t="s">
        <v>19</v>
      </c>
      <c r="B181" s="28">
        <v>180</v>
      </c>
      <c r="C181" s="28">
        <v>0</v>
      </c>
      <c r="D181" s="28">
        <v>0</v>
      </c>
      <c r="E181" s="28">
        <v>25.92</v>
      </c>
      <c r="F181" s="28">
        <v>103.68</v>
      </c>
      <c r="G181" s="28">
        <v>17.28</v>
      </c>
      <c r="H181" s="27"/>
      <c r="I181" s="160"/>
      <c r="J181" s="103"/>
      <c r="K181" s="3"/>
      <c r="L181" s="3"/>
    </row>
    <row r="182" spans="1:22" ht="15.75" customHeight="1" thickBot="1">
      <c r="A182" s="55" t="s">
        <v>69</v>
      </c>
      <c r="B182" s="51">
        <v>10</v>
      </c>
      <c r="C182" s="51">
        <v>0.8</v>
      </c>
      <c r="D182" s="51">
        <v>0.73</v>
      </c>
      <c r="E182" s="51">
        <v>6.9</v>
      </c>
      <c r="F182" s="51">
        <v>49.3</v>
      </c>
      <c r="G182" s="51">
        <v>0</v>
      </c>
      <c r="H182" s="27"/>
      <c r="I182" s="108"/>
      <c r="J182" s="109"/>
      <c r="M182" s="17"/>
      <c r="N182" s="17"/>
      <c r="O182" s="17"/>
      <c r="P182" s="17"/>
      <c r="Q182" s="17"/>
      <c r="R182" s="17"/>
      <c r="S182" s="17"/>
      <c r="T182" s="17"/>
      <c r="U182" s="17"/>
      <c r="V182" s="17"/>
    </row>
    <row r="183" spans="1:22" ht="15.75" thickBot="1">
      <c r="A183" s="125" t="s">
        <v>48</v>
      </c>
      <c r="B183" s="112">
        <f t="shared" ref="B183:G183" si="26">SUM(B181:B182)</f>
        <v>190</v>
      </c>
      <c r="C183" s="112">
        <f t="shared" si="26"/>
        <v>0.8</v>
      </c>
      <c r="D183" s="112">
        <f t="shared" si="26"/>
        <v>0.73</v>
      </c>
      <c r="E183" s="112">
        <f t="shared" si="26"/>
        <v>32.82</v>
      </c>
      <c r="F183" s="112">
        <f t="shared" si="26"/>
        <v>152.98000000000002</v>
      </c>
      <c r="G183" s="112">
        <f t="shared" si="26"/>
        <v>17.28</v>
      </c>
      <c r="H183" s="105"/>
      <c r="I183" s="106">
        <f>F183/F192</f>
        <v>8.3927209686356488E-2</v>
      </c>
      <c r="J183" s="145" t="s">
        <v>66</v>
      </c>
      <c r="K183" s="3"/>
      <c r="L183" s="3"/>
    </row>
    <row r="184" spans="1:22">
      <c r="A184" s="214" t="s">
        <v>14</v>
      </c>
      <c r="B184" s="215"/>
      <c r="C184" s="215"/>
      <c r="D184" s="215"/>
      <c r="E184" s="215"/>
      <c r="F184" s="215"/>
      <c r="G184" s="215"/>
      <c r="H184" s="215"/>
      <c r="I184" s="108"/>
      <c r="J184" s="109"/>
      <c r="K184" s="3"/>
      <c r="L184" s="3"/>
    </row>
    <row r="185" spans="1:22" ht="15" customHeight="1">
      <c r="A185" s="55" t="s">
        <v>143</v>
      </c>
      <c r="B185" s="28">
        <v>205</v>
      </c>
      <c r="C185" s="28">
        <v>24.21</v>
      </c>
      <c r="D185" s="28">
        <v>11.66</v>
      </c>
      <c r="E185" s="28">
        <v>31.2</v>
      </c>
      <c r="F185" s="28">
        <v>296.5</v>
      </c>
      <c r="G185" s="28">
        <v>0.13</v>
      </c>
      <c r="H185" s="27">
        <v>58</v>
      </c>
      <c r="I185" s="108"/>
      <c r="J185" s="103"/>
      <c r="M185" s="17"/>
      <c r="N185" s="17"/>
      <c r="O185" s="17"/>
      <c r="P185" s="17"/>
      <c r="Q185" s="17"/>
      <c r="R185" s="17"/>
      <c r="S185" s="17"/>
      <c r="T185" s="17"/>
      <c r="U185" s="17"/>
      <c r="V185" s="17"/>
    </row>
    <row r="186" spans="1:22" ht="15" customHeight="1">
      <c r="A186" s="55" t="s">
        <v>144</v>
      </c>
      <c r="B186" s="28">
        <v>180</v>
      </c>
      <c r="C186" s="28">
        <v>4.4000000000000004</v>
      </c>
      <c r="D186" s="28">
        <v>3.8</v>
      </c>
      <c r="E186" s="28">
        <v>7.1</v>
      </c>
      <c r="F186" s="28">
        <v>80.900000000000006</v>
      </c>
      <c r="G186" s="28">
        <v>1.95</v>
      </c>
      <c r="H186" s="27">
        <v>101</v>
      </c>
      <c r="I186" s="108"/>
      <c r="J186" s="103"/>
      <c r="M186" s="17"/>
      <c r="N186" s="17"/>
      <c r="O186" s="17"/>
      <c r="P186" s="17"/>
      <c r="Q186" s="17"/>
      <c r="R186" s="17"/>
      <c r="S186" s="17"/>
      <c r="T186" s="17"/>
      <c r="U186" s="17"/>
      <c r="V186" s="17"/>
    </row>
    <row r="187" spans="1:22">
      <c r="A187" s="67" t="s">
        <v>27</v>
      </c>
      <c r="B187" s="27">
        <v>23</v>
      </c>
      <c r="C187" s="27">
        <v>1.5</v>
      </c>
      <c r="D187" s="27">
        <v>6.4</v>
      </c>
      <c r="E187" s="27">
        <v>13.8</v>
      </c>
      <c r="F187" s="27">
        <v>119.6</v>
      </c>
      <c r="G187" s="27">
        <v>0</v>
      </c>
      <c r="H187" s="92"/>
      <c r="I187" s="108"/>
      <c r="J187" s="103"/>
      <c r="K187" s="3"/>
      <c r="L187" s="3"/>
    </row>
    <row r="188" spans="1:22">
      <c r="A188" s="22" t="s">
        <v>41</v>
      </c>
      <c r="B188" s="60">
        <v>200</v>
      </c>
      <c r="C188" s="60">
        <v>0.12</v>
      </c>
      <c r="D188" s="60">
        <v>3.1E-2</v>
      </c>
      <c r="E188" s="60">
        <v>2.4E-2</v>
      </c>
      <c r="F188" s="60">
        <v>0.25</v>
      </c>
      <c r="G188" s="60">
        <v>5.0000000000000001E-4</v>
      </c>
      <c r="H188" s="60">
        <v>100</v>
      </c>
      <c r="I188" s="102"/>
      <c r="J188" s="103"/>
      <c r="K188" s="3"/>
      <c r="L188" s="3"/>
    </row>
    <row r="189" spans="1:22">
      <c r="A189" s="67" t="s">
        <v>22</v>
      </c>
      <c r="B189" s="50">
        <v>25</v>
      </c>
      <c r="C189" s="50">
        <v>1.9</v>
      </c>
      <c r="D189" s="50">
        <v>0.22500000000000001</v>
      </c>
      <c r="E189" s="50">
        <v>12.425000000000001</v>
      </c>
      <c r="F189" s="50">
        <v>56.5</v>
      </c>
      <c r="G189" s="50">
        <v>0</v>
      </c>
      <c r="H189" s="114"/>
      <c r="I189" s="102"/>
      <c r="J189" s="103"/>
      <c r="K189" s="3"/>
      <c r="L189" s="3"/>
    </row>
    <row r="190" spans="1:22" ht="15.75" thickBot="1">
      <c r="A190" s="67"/>
      <c r="B190" s="50"/>
      <c r="C190" s="50"/>
      <c r="D190" s="50"/>
      <c r="E190" s="50"/>
      <c r="F190" s="50"/>
      <c r="G190" s="50"/>
      <c r="H190" s="114"/>
      <c r="I190" s="102"/>
      <c r="J190" s="103"/>
      <c r="K190" s="3"/>
      <c r="L190" s="3"/>
    </row>
    <row r="191" spans="1:22" ht="15.75" thickBot="1">
      <c r="A191" s="127" t="s">
        <v>15</v>
      </c>
      <c r="B191" s="105">
        <f t="shared" ref="B191:G191" si="27">SUM(B185:B190)</f>
        <v>633</v>
      </c>
      <c r="C191" s="105">
        <f t="shared" si="27"/>
        <v>32.130000000000003</v>
      </c>
      <c r="D191" s="105">
        <f t="shared" si="27"/>
        <v>22.116</v>
      </c>
      <c r="E191" s="105">
        <f t="shared" si="27"/>
        <v>64.548999999999992</v>
      </c>
      <c r="F191" s="105">
        <f t="shared" si="27"/>
        <v>553.75</v>
      </c>
      <c r="G191" s="105">
        <f t="shared" si="27"/>
        <v>2.0805000000000002</v>
      </c>
      <c r="H191" s="105"/>
      <c r="I191" s="106">
        <f>F191/F192</f>
        <v>0.30379587111923062</v>
      </c>
      <c r="J191" s="141" t="s">
        <v>64</v>
      </c>
      <c r="K191" s="3"/>
      <c r="L191" s="3"/>
    </row>
    <row r="192" spans="1:22" ht="15.75" thickBot="1">
      <c r="A192" s="128" t="s">
        <v>105</v>
      </c>
      <c r="B192" s="105">
        <f t="shared" ref="B192:G192" si="28">B167+B179+B183+B191</f>
        <v>2074</v>
      </c>
      <c r="C192" s="105">
        <f t="shared" si="28"/>
        <v>83.13</v>
      </c>
      <c r="D192" s="105">
        <f t="shared" si="28"/>
        <v>67.399000000000001</v>
      </c>
      <c r="E192" s="105">
        <f t="shared" si="28"/>
        <v>251.26399999999995</v>
      </c>
      <c r="F192" s="105">
        <f t="shared" si="28"/>
        <v>1822.77</v>
      </c>
      <c r="G192" s="105">
        <f t="shared" si="28"/>
        <v>73.530500000000004</v>
      </c>
      <c r="H192" s="105"/>
      <c r="I192" s="180">
        <f>F192/1963</f>
        <v>0.92856342333163522</v>
      </c>
      <c r="J192" s="141" t="s">
        <v>67</v>
      </c>
      <c r="K192" s="3"/>
      <c r="L192" s="3"/>
    </row>
    <row r="193" spans="1:12">
      <c r="A193" s="134"/>
      <c r="B193" s="134"/>
      <c r="C193" s="134"/>
      <c r="D193" s="134"/>
      <c r="E193" s="134"/>
      <c r="F193" s="134"/>
      <c r="G193" s="134"/>
      <c r="H193" s="134"/>
      <c r="I193" s="135"/>
      <c r="J193" s="134"/>
      <c r="K193" s="3"/>
      <c r="L193" s="3"/>
    </row>
    <row r="194" spans="1:12" ht="15.75" thickBot="1">
      <c r="A194" s="134"/>
      <c r="B194" s="134"/>
      <c r="C194" s="134"/>
      <c r="D194" s="134"/>
      <c r="E194" s="134"/>
      <c r="F194" s="134"/>
      <c r="G194" s="134"/>
      <c r="H194" s="134"/>
      <c r="I194" s="135"/>
      <c r="J194" s="134"/>
      <c r="K194" s="3"/>
      <c r="L194" s="3"/>
    </row>
    <row r="195" spans="1:12" ht="15.75" thickBot="1">
      <c r="A195" s="181" t="s">
        <v>101</v>
      </c>
      <c r="B195" s="182"/>
      <c r="C195" s="182">
        <v>70</v>
      </c>
      <c r="D195" s="182">
        <v>65</v>
      </c>
      <c r="E195" s="182">
        <v>279</v>
      </c>
      <c r="F195" s="183">
        <v>1955</v>
      </c>
      <c r="G195" s="184"/>
      <c r="H195" s="134"/>
      <c r="I195" s="135"/>
      <c r="J195" s="134"/>
      <c r="K195" s="3"/>
      <c r="L195" s="3"/>
    </row>
    <row r="196" spans="1:12" ht="15.75" thickBot="1">
      <c r="A196" s="127" t="s">
        <v>102</v>
      </c>
      <c r="B196" s="112"/>
      <c r="C196" s="112">
        <v>73</v>
      </c>
      <c r="D196" s="112">
        <v>69</v>
      </c>
      <c r="E196" s="112">
        <v>275</v>
      </c>
      <c r="F196" s="145">
        <v>1963</v>
      </c>
      <c r="G196" s="185"/>
      <c r="H196" s="134"/>
      <c r="I196" s="135"/>
      <c r="J196" s="134"/>
      <c r="K196" s="3"/>
      <c r="L196" s="3"/>
    </row>
    <row r="197" spans="1:12" ht="15.75" thickBot="1">
      <c r="A197" s="127" t="s">
        <v>103</v>
      </c>
      <c r="B197" s="112"/>
      <c r="C197" s="186">
        <f>C195/C196</f>
        <v>0.95890410958904104</v>
      </c>
      <c r="D197" s="186">
        <f>D195/D196</f>
        <v>0.94202898550724634</v>
      </c>
      <c r="E197" s="186">
        <f>E195/E196</f>
        <v>1.0145454545454546</v>
      </c>
      <c r="F197" s="187">
        <f>F195/F196</f>
        <v>0.99592460519612835</v>
      </c>
      <c r="G197" s="185"/>
      <c r="H197" s="134"/>
      <c r="I197" s="135"/>
      <c r="J197" s="134"/>
      <c r="K197" s="3"/>
      <c r="L197" s="3"/>
    </row>
    <row r="198" spans="1:12">
      <c r="A198" s="134"/>
      <c r="B198" s="134"/>
      <c r="C198" s="134"/>
      <c r="D198" s="134"/>
      <c r="E198" s="134"/>
      <c r="F198" s="134"/>
      <c r="G198" s="134"/>
      <c r="H198" s="134"/>
      <c r="I198" s="135"/>
      <c r="J198" s="134"/>
      <c r="K198" s="3"/>
      <c r="L198" s="3"/>
    </row>
    <row r="199" spans="1:12">
      <c r="A199" s="136"/>
      <c r="B199" s="136"/>
      <c r="C199" s="136"/>
      <c r="D199" s="136"/>
      <c r="E199" s="136"/>
      <c r="F199" s="136"/>
      <c r="G199" s="136"/>
      <c r="H199" s="136"/>
      <c r="I199" s="136"/>
      <c r="J199" s="136"/>
    </row>
    <row r="200" spans="1:12">
      <c r="A200" s="136"/>
      <c r="B200" s="136"/>
      <c r="C200" s="136"/>
      <c r="D200" s="136"/>
      <c r="E200" s="136"/>
      <c r="F200" s="136"/>
      <c r="G200" s="136"/>
      <c r="H200" s="136"/>
      <c r="I200" s="136"/>
      <c r="J200" s="136"/>
    </row>
  </sheetData>
  <mergeCells count="56">
    <mergeCell ref="A4:J4"/>
    <mergeCell ref="I6:J6"/>
    <mergeCell ref="A6:A7"/>
    <mergeCell ref="B6:B7"/>
    <mergeCell ref="F6:F7"/>
    <mergeCell ref="G6:G7"/>
    <mergeCell ref="H6:H7"/>
    <mergeCell ref="A8:H8"/>
    <mergeCell ref="A14:H14"/>
    <mergeCell ref="A17:H17"/>
    <mergeCell ref="A26:H26"/>
    <mergeCell ref="A30:H30"/>
    <mergeCell ref="I82:J82"/>
    <mergeCell ref="I43:J43"/>
    <mergeCell ref="A45:H45"/>
    <mergeCell ref="A53:H53"/>
    <mergeCell ref="A56:H56"/>
    <mergeCell ref="A65:H65"/>
    <mergeCell ref="A69:H69"/>
    <mergeCell ref="A43:A44"/>
    <mergeCell ref="B43:B44"/>
    <mergeCell ref="F43:F44"/>
    <mergeCell ref="G43:G44"/>
    <mergeCell ref="H43:H44"/>
    <mergeCell ref="A82:A83"/>
    <mergeCell ref="B82:B83"/>
    <mergeCell ref="F82:F83"/>
    <mergeCell ref="G82:G83"/>
    <mergeCell ref="H82:H83"/>
    <mergeCell ref="A84:H84"/>
    <mergeCell ref="A91:H91"/>
    <mergeCell ref="A94:H94"/>
    <mergeCell ref="A103:H103"/>
    <mergeCell ref="A107:H107"/>
    <mergeCell ref="I159:J159"/>
    <mergeCell ref="I122:J122"/>
    <mergeCell ref="A124:H124"/>
    <mergeCell ref="A131:H131"/>
    <mergeCell ref="A134:H134"/>
    <mergeCell ref="A143:H143"/>
    <mergeCell ref="A146:H146"/>
    <mergeCell ref="A122:A123"/>
    <mergeCell ref="B122:B123"/>
    <mergeCell ref="F122:F123"/>
    <mergeCell ref="G122:G123"/>
    <mergeCell ref="H122:H123"/>
    <mergeCell ref="A159:A160"/>
    <mergeCell ref="B159:B160"/>
    <mergeCell ref="F159:F160"/>
    <mergeCell ref="A180:H180"/>
    <mergeCell ref="A184:H184"/>
    <mergeCell ref="G159:G160"/>
    <mergeCell ref="H159:H160"/>
    <mergeCell ref="A161:H161"/>
    <mergeCell ref="A168:H168"/>
    <mergeCell ref="A171:H171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1 неделя</vt:lpstr>
      <vt:lpstr>2 неделя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2020-12-11T13:27:32Z</dcterms:modified>
</cp:coreProperties>
</file>