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5480" windowHeight="11460"/>
  </bookViews>
  <sheets>
    <sheet name="ОНМЦК" sheetId="2" r:id="rId1"/>
    <sheet name="3 пост (2)" sheetId="4" r:id="rId2"/>
  </sheets>
  <definedNames>
    <definedName name="_xlnm.Print_Area" localSheetId="0">ОНМЦК!$A$1:$N$23</definedName>
  </definedNames>
  <calcPr calcId="145621" refMode="R1C1"/>
</workbook>
</file>

<file path=xl/calcChain.xml><?xml version="1.0" encoding="utf-8"?>
<calcChain xmlns="http://schemas.openxmlformats.org/spreadsheetml/2006/main">
  <c r="G14" i="2" l="1"/>
  <c r="G13" i="2"/>
  <c r="L14" i="2" l="1"/>
  <c r="L13" i="2"/>
  <c r="K13" i="2"/>
  <c r="M13" i="2" l="1"/>
  <c r="I8" i="4"/>
  <c r="H8" i="4"/>
  <c r="G8" i="4"/>
  <c r="F8" i="4"/>
  <c r="E8" i="4"/>
  <c r="D8" i="4"/>
  <c r="I6" i="4"/>
  <c r="H6" i="4"/>
  <c r="H10" i="4" s="1"/>
  <c r="G6" i="4"/>
  <c r="F6" i="4"/>
  <c r="E6" i="4"/>
  <c r="D6" i="4"/>
  <c r="K14" i="2"/>
  <c r="N14" i="2" s="1"/>
  <c r="N13" i="2"/>
  <c r="M14" i="2" l="1"/>
  <c r="E10" i="4"/>
  <c r="D10" i="4"/>
  <c r="I10" i="4"/>
  <c r="G10" i="4"/>
  <c r="F10" i="4"/>
  <c r="N15" i="2"/>
</calcChain>
</file>

<file path=xl/sharedStrings.xml><?xml version="1.0" encoding="utf-8"?>
<sst xmlns="http://schemas.openxmlformats.org/spreadsheetml/2006/main" count="52" uniqueCount="46">
  <si>
    <t>№ источника информации</t>
  </si>
  <si>
    <t>Наименование объекта закупки</t>
  </si>
  <si>
    <t>Основные характеристики объекта закупки</t>
  </si>
  <si>
    <t>Поставщик 
№1</t>
  </si>
  <si>
    <t>Поставщик 
№2</t>
  </si>
  <si>
    <t>Поставщик 
№3</t>
  </si>
  <si>
    <t xml:space="preserve"> </t>
  </si>
  <si>
    <t xml:space="preserve">Оказание услуг по организации питания детей в образовательном учреждении </t>
  </si>
  <si>
    <t>Кол-во дней</t>
  </si>
  <si>
    <t>Стоимость услуги организации питания в день на 1 ребенка, руб.</t>
  </si>
  <si>
    <t xml:space="preserve"> для детей в группах общеразвивающей, компенсирующей и комбинированной направленности </t>
  </si>
  <si>
    <t>до 3-х лет</t>
  </si>
  <si>
    <t>от 3-х до 7-ми лет</t>
  </si>
  <si>
    <t>НМЦК, определяемая методом сопоставимых рыночных цен (анализа рынка)</t>
  </si>
  <si>
    <t>Подтверждаю отсутствие аффилированности лиц между лицами, предоставившими ценовую информацию, а также конфликта интересов между лицом (ами), предоставившим(и) ценовую информацию, и заказчиком</t>
  </si>
  <si>
    <t>Однородность совокупности значений выявленных цен, используемых в расчете НМЦК</t>
  </si>
  <si>
    <r>
      <t>Средняя арифметическая цена за единицу     &lt;</t>
    </r>
    <r>
      <rPr>
        <i/>
        <sz val="10"/>
        <color indexed="8"/>
        <rFont val="Times New Roman"/>
        <family val="1"/>
        <charset val="204"/>
      </rPr>
      <t>ц</t>
    </r>
    <r>
      <rPr>
        <sz val="10"/>
        <color indexed="8"/>
        <rFont val="Times New Roman"/>
        <family val="1"/>
        <charset val="204"/>
      </rPr>
      <t xml:space="preserve">&gt; </t>
    </r>
  </si>
  <si>
    <t>Среднее квадратичное отклонение</t>
  </si>
  <si>
    <r>
      <t xml:space="preserve">Расчет НМЦК по формуле                             v - количество (объем) закупаемого товара (работы, услуги);
</t>
    </r>
    <r>
      <rPr>
        <i/>
        <sz val="10"/>
        <color indexed="8"/>
        <rFont val="Times New Roman"/>
        <family val="1"/>
        <charset val="204"/>
      </rPr>
      <t>n</t>
    </r>
    <r>
      <rPr>
        <sz val="10"/>
        <color indexed="8"/>
        <rFont val="Times New Roman"/>
        <family val="1"/>
        <charset val="204"/>
      </rPr>
      <t xml:space="preserve"> - количество значений, используемых в расчете;
</t>
    </r>
    <r>
      <rPr>
        <i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 xml:space="preserve"> - номер источника ценовой информации;
     - цена единицы</t>
    </r>
  </si>
  <si>
    <t>средн.</t>
  </si>
  <si>
    <t>ср.квадр.отклонение</t>
  </si>
  <si>
    <t>коэф.вариации</t>
  </si>
  <si>
    <t>должен быть</t>
  </si>
  <si>
    <t>менее 33%</t>
  </si>
  <si>
    <t>ОБЩАЯ НМЦК, руб.</t>
  </si>
  <si>
    <t>Основные характеристики объекта закупки:</t>
  </si>
  <si>
    <t>В соответствии с техническим заданием</t>
  </si>
  <si>
    <t>Реквизиты документов на основании которых выполнен расчет</t>
  </si>
  <si>
    <t>Используемый метод определения НМЦК 
с обоснованием:</t>
  </si>
  <si>
    <t>№
п/п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</si>
  <si>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
(не должен превышать 33%)</t>
    </r>
  </si>
  <si>
    <t>метод сопоставимых рыночных цен (анализа рынка), в соответсвии с разделом III Приказа Минэкономразвития от 02.10.2013г. № 567 (приоритетный метод)</t>
  </si>
  <si>
    <t xml:space="preserve">  Утверждаю </t>
  </si>
  <si>
    <t>Заведующий         ____________________  Т.В. Кирсанова</t>
  </si>
  <si>
    <t xml:space="preserve"> (должность)           (подпись/расшифровка подписи)</t>
  </si>
  <si>
    <t>Е.В. Романенко/8(8482)167571</t>
  </si>
  <si>
    <t>Ф.И.О. исполнителя/контактный телефон</t>
  </si>
  <si>
    <t xml:space="preserve"> МАОУ детский сад № 49 «Весёлые нотки»   </t>
  </si>
  <si>
    <t>Предмет договора</t>
  </si>
  <si>
    <r>
      <t>ПРОТОКОЛ  ОБОСНОВАНИЯ НАЧАЛЬНОЙ (МАКСИМАЛЬНОЙ) ЦЕНЫ ДОГОВОРА     № 123</t>
    </r>
    <r>
      <rPr>
        <b/>
        <sz val="12"/>
        <rFont val="Times New Roman"/>
        <family val="1"/>
        <charset val="204"/>
      </rPr>
      <t xml:space="preserve"> от 23.11.2020 г.</t>
    </r>
  </si>
  <si>
    <t>Кол-во дето-дней</t>
  </si>
  <si>
    <t>Коммерческое предложение вх. № 233 от 13.11.2020</t>
  </si>
  <si>
    <t>* - среднее количество детей, посещающих группы ежедневно</t>
  </si>
  <si>
    <t>Кол-во детей, чел.*</t>
  </si>
  <si>
    <t>Коммерческое предложение вх. № 234 от 13.11.2020</t>
  </si>
  <si>
    <t>Коммерческое предложение вх. № 235 от 13.11.2020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</si>
</sst>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165" fontId="8" fillId="0" borderId="1" xfId="3" applyFont="1" applyBorder="1"/>
    <xf numFmtId="165" fontId="2" fillId="2" borderId="1" xfId="3" applyFont="1" applyFill="1" applyBorder="1" applyAlignment="1" applyProtection="1">
      <alignment horizontal="center" vertical="center"/>
      <protection locked="0"/>
    </xf>
    <xf numFmtId="0" fontId="9" fillId="0" borderId="0" xfId="0" applyFont="1" applyBorder="1"/>
    <xf numFmtId="2" fontId="9" fillId="0" borderId="0" xfId="0" applyNumberFormat="1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0" xfId="0" applyFont="1" applyBorder="1"/>
    <xf numFmtId="165" fontId="8" fillId="0" borderId="7" xfId="3" applyFont="1" applyFill="1" applyBorder="1"/>
    <xf numFmtId="165" fontId="8" fillId="0" borderId="0" xfId="3" applyFont="1" applyBorder="1"/>
    <xf numFmtId="2" fontId="8" fillId="3" borderId="0" xfId="0" applyNumberFormat="1" applyFont="1" applyFill="1" applyBorder="1"/>
    <xf numFmtId="0" fontId="8" fillId="0" borderId="0" xfId="0" applyFont="1" applyFill="1" applyBorder="1"/>
    <xf numFmtId="0" fontId="13" fillId="0" borderId="0" xfId="0" applyFont="1"/>
    <xf numFmtId="2" fontId="8" fillId="0" borderId="0" xfId="0" applyNumberFormat="1" applyFont="1"/>
    <xf numFmtId="0" fontId="10" fillId="0" borderId="1" xfId="0" applyFont="1" applyBorder="1"/>
    <xf numFmtId="0" fontId="1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/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Continuous"/>
    </xf>
    <xf numFmtId="0" fontId="14" fillId="0" borderId="0" xfId="0" applyFont="1" applyAlignment="1">
      <alignment horizontal="centerContinuous" vertical="center"/>
    </xf>
    <xf numFmtId="2" fontId="9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165" fontId="18" fillId="2" borderId="1" xfId="3" applyFont="1" applyFill="1" applyBorder="1" applyAlignment="1" applyProtection="1">
      <alignment horizontal="center" vertical="center"/>
      <protection locked="0"/>
    </xf>
    <xf numFmtId="165" fontId="4" fillId="0" borderId="0" xfId="3"/>
    <xf numFmtId="2" fontId="9" fillId="0" borderId="0" xfId="0" applyNumberFormat="1" applyFont="1" applyAlignment="1">
      <alignment horizontal="centerContinuous"/>
    </xf>
    <xf numFmtId="10" fontId="2" fillId="2" borderId="1" xfId="3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/>
    <xf numFmtId="0" fontId="2" fillId="0" borderId="0" xfId="0" applyFont="1" applyFill="1" applyBorder="1" applyAlignment="1"/>
    <xf numFmtId="14" fontId="2" fillId="0" borderId="0" xfId="0" applyNumberFormat="1" applyFont="1" applyFill="1" applyAlignment="1">
      <alignment vertical="center"/>
    </xf>
    <xf numFmtId="0" fontId="11" fillId="0" borderId="0" xfId="0" applyFont="1" applyFill="1" applyAlignment="1"/>
    <xf numFmtId="0" fontId="2" fillId="0" borderId="0" xfId="0" applyFont="1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1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1" fillId="0" borderId="8" xfId="5" applyFont="1" applyBorder="1" applyAlignment="1" applyProtection="1">
      <alignment horizontal="left" vertical="center" wrapText="1"/>
    </xf>
    <xf numFmtId="0" fontId="16" fillId="0" borderId="2" xfId="5" applyFont="1" applyBorder="1" applyAlignment="1" applyProtection="1">
      <alignment horizontal="left" vertical="center" wrapText="1"/>
    </xf>
    <xf numFmtId="0" fontId="16" fillId="0" borderId="9" xfId="5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6">
    <cellStyle name="Гиперссылка" xfId="5" builtinId="8"/>
    <cellStyle name="Денежный 2" xfId="1"/>
    <cellStyle name="Обычный" xfId="0" builtinId="0"/>
    <cellStyle name="Обычный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11</xdr:row>
      <xdr:rowOff>952500</xdr:rowOff>
    </xdr:from>
    <xdr:to>
      <xdr:col>13</xdr:col>
      <xdr:colOff>0</xdr:colOff>
      <xdr:row>11</xdr:row>
      <xdr:rowOff>1304925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4238625"/>
          <a:ext cx="7524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333375</xdr:colOff>
      <xdr:row>11</xdr:row>
      <xdr:rowOff>895350</xdr:rowOff>
    </xdr:from>
    <xdr:to>
      <xdr:col>11</xdr:col>
      <xdr:colOff>1114425</xdr:colOff>
      <xdr:row>11</xdr:row>
      <xdr:rowOff>1333500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0650" y="2667000"/>
          <a:ext cx="7810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11</xdr:row>
      <xdr:rowOff>1600200</xdr:rowOff>
    </xdr:from>
    <xdr:to>
      <xdr:col>13</xdr:col>
      <xdr:colOff>1438275</xdr:colOff>
      <xdr:row>11</xdr:row>
      <xdr:rowOff>1962150</xdr:rowOff>
    </xdr:to>
    <xdr:pic>
      <xdr:nvPicPr>
        <xdr:cNvPr id="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19050</xdr:colOff>
      <xdr:row>11</xdr:row>
      <xdr:rowOff>1600200</xdr:rowOff>
    </xdr:from>
    <xdr:to>
      <xdr:col>13</xdr:col>
      <xdr:colOff>1438275</xdr:colOff>
      <xdr:row>11</xdr:row>
      <xdr:rowOff>1962150</xdr:rowOff>
    </xdr:to>
    <xdr:pic>
      <xdr:nvPicPr>
        <xdr:cNvPr id="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4886325"/>
          <a:ext cx="1419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70" zoomScaleNormal="70" zoomScaleSheetLayoutView="90" workbookViewId="0">
      <selection activeCell="A10" sqref="A10:D10"/>
    </sheetView>
  </sheetViews>
  <sheetFormatPr defaultRowHeight="15" x14ac:dyDescent="0.25"/>
  <cols>
    <col min="1" max="1" width="9.85546875" customWidth="1"/>
    <col min="2" max="2" width="22.5703125" customWidth="1"/>
    <col min="3" max="3" width="27" customWidth="1"/>
    <col min="4" max="4" width="13.42578125" customWidth="1"/>
    <col min="5" max="5" width="9.7109375" customWidth="1"/>
    <col min="6" max="6" width="9.85546875" bestFit="1" customWidth="1"/>
    <col min="7" max="7" width="9.85546875" customWidth="1"/>
    <col min="8" max="8" width="10.7109375" bestFit="1" customWidth="1"/>
    <col min="9" max="9" width="9.85546875" bestFit="1" customWidth="1"/>
    <col min="10" max="10" width="11" customWidth="1"/>
    <col min="11" max="11" width="16.140625" customWidth="1"/>
    <col min="12" max="12" width="15" customWidth="1"/>
    <col min="13" max="13" width="21.28515625" customWidth="1"/>
    <col min="14" max="14" width="29.28515625" customWidth="1"/>
  </cols>
  <sheetData>
    <row r="1" spans="1:14" s="27" customFormat="1" ht="26.25" customHeight="1" x14ac:dyDescent="0.2">
      <c r="A1" s="62" t="s">
        <v>39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31"/>
      <c r="M1" s="36"/>
      <c r="N1" s="30"/>
    </row>
    <row r="2" spans="1:14" ht="19.5" x14ac:dyDescent="0.25">
      <c r="A2" s="63" t="s">
        <v>37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4" ht="12" customHeight="1" x14ac:dyDescent="0.25">
      <c r="A3" s="2" t="s">
        <v>6</v>
      </c>
      <c r="B3" s="2"/>
      <c r="C3" s="2"/>
      <c r="D3" s="2"/>
      <c r="E3" s="2"/>
      <c r="F3" s="2"/>
      <c r="G3" s="2"/>
      <c r="H3" s="2"/>
      <c r="I3" s="1"/>
    </row>
    <row r="4" spans="1:14" s="27" customFormat="1" ht="28.5" customHeight="1" x14ac:dyDescent="0.2">
      <c r="A4" s="47" t="s">
        <v>38</v>
      </c>
      <c r="B4" s="48"/>
      <c r="C4" s="48"/>
      <c r="D4" s="48"/>
      <c r="E4" s="44" t="s">
        <v>7</v>
      </c>
      <c r="F4" s="45"/>
      <c r="G4" s="45"/>
      <c r="H4" s="45"/>
      <c r="I4" s="45"/>
      <c r="J4" s="45"/>
      <c r="K4" s="46"/>
      <c r="L4" s="26"/>
    </row>
    <row r="5" spans="1:14" s="27" customFormat="1" ht="21.75" customHeight="1" x14ac:dyDescent="0.2">
      <c r="A5" s="47" t="s">
        <v>25</v>
      </c>
      <c r="B5" s="48"/>
      <c r="C5" s="48"/>
      <c r="D5" s="48"/>
      <c r="E5" s="49" t="s">
        <v>26</v>
      </c>
      <c r="F5" s="50"/>
      <c r="G5" s="50"/>
      <c r="H5" s="51"/>
      <c r="I5" s="51"/>
      <c r="J5" s="51"/>
      <c r="K5" s="52"/>
      <c r="L5" s="26"/>
    </row>
    <row r="6" spans="1:14" s="27" customFormat="1" ht="40.5" customHeight="1" x14ac:dyDescent="0.2">
      <c r="A6" s="28" t="s">
        <v>0</v>
      </c>
      <c r="B6" s="47" t="s">
        <v>27</v>
      </c>
      <c r="C6" s="48"/>
      <c r="D6" s="48"/>
      <c r="E6" s="48"/>
      <c r="F6" s="48"/>
      <c r="G6" s="48"/>
      <c r="H6" s="48"/>
      <c r="I6" s="48"/>
      <c r="J6" s="48"/>
      <c r="K6" s="64"/>
      <c r="L6" s="26"/>
    </row>
    <row r="7" spans="1:14" s="27" customFormat="1" ht="15" customHeight="1" x14ac:dyDescent="0.2">
      <c r="A7" s="29">
        <v>1</v>
      </c>
      <c r="B7" s="65" t="s">
        <v>41</v>
      </c>
      <c r="C7" s="66"/>
      <c r="D7" s="66"/>
      <c r="E7" s="66"/>
      <c r="F7" s="66"/>
      <c r="G7" s="66"/>
      <c r="H7" s="66"/>
      <c r="I7" s="66"/>
      <c r="J7" s="66"/>
      <c r="K7" s="67"/>
      <c r="L7" s="26"/>
    </row>
    <row r="8" spans="1:14" s="27" customFormat="1" ht="15" customHeight="1" x14ac:dyDescent="0.2">
      <c r="A8" s="29">
        <v>2</v>
      </c>
      <c r="B8" s="65" t="s">
        <v>44</v>
      </c>
      <c r="C8" s="66"/>
      <c r="D8" s="66"/>
      <c r="E8" s="66"/>
      <c r="F8" s="66"/>
      <c r="G8" s="66"/>
      <c r="H8" s="66"/>
      <c r="I8" s="66"/>
      <c r="J8" s="66"/>
      <c r="K8" s="67"/>
      <c r="L8" s="26"/>
    </row>
    <row r="9" spans="1:14" s="27" customFormat="1" ht="15" customHeight="1" x14ac:dyDescent="0.2">
      <c r="A9" s="29">
        <v>3</v>
      </c>
      <c r="B9" s="65" t="s">
        <v>45</v>
      </c>
      <c r="C9" s="66"/>
      <c r="D9" s="66"/>
      <c r="E9" s="66"/>
      <c r="F9" s="66"/>
      <c r="G9" s="66"/>
      <c r="H9" s="66"/>
      <c r="I9" s="66"/>
      <c r="J9" s="66"/>
      <c r="K9" s="67"/>
      <c r="L9" s="26"/>
    </row>
    <row r="10" spans="1:14" s="27" customFormat="1" ht="45" customHeight="1" x14ac:dyDescent="0.2">
      <c r="A10" s="47" t="s">
        <v>28</v>
      </c>
      <c r="B10" s="48"/>
      <c r="C10" s="48"/>
      <c r="D10" s="48"/>
      <c r="E10" s="44" t="s">
        <v>31</v>
      </c>
      <c r="F10" s="45"/>
      <c r="G10" s="45"/>
      <c r="H10" s="45"/>
      <c r="I10" s="45"/>
      <c r="J10" s="45"/>
      <c r="K10" s="46"/>
      <c r="L10" s="26"/>
    </row>
    <row r="11" spans="1:14" s="1" customFormat="1" ht="39.75" customHeight="1" x14ac:dyDescent="0.2">
      <c r="A11" s="58" t="s">
        <v>29</v>
      </c>
      <c r="B11" s="54" t="s">
        <v>1</v>
      </c>
      <c r="C11" s="68" t="s">
        <v>2</v>
      </c>
      <c r="D11" s="69"/>
      <c r="E11" s="54" t="s">
        <v>43</v>
      </c>
      <c r="F11" s="54" t="s">
        <v>8</v>
      </c>
      <c r="G11" s="54" t="s">
        <v>40</v>
      </c>
      <c r="H11" s="58" t="s">
        <v>9</v>
      </c>
      <c r="I11" s="58"/>
      <c r="J11" s="58"/>
      <c r="K11" s="59" t="s">
        <v>15</v>
      </c>
      <c r="L11" s="59"/>
      <c r="M11" s="59"/>
      <c r="N11" s="29" t="s">
        <v>13</v>
      </c>
    </row>
    <row r="12" spans="1:14" s="1" customFormat="1" ht="162" customHeight="1" x14ac:dyDescent="0.2">
      <c r="A12" s="58"/>
      <c r="B12" s="60"/>
      <c r="C12" s="70"/>
      <c r="D12" s="71"/>
      <c r="E12" s="72"/>
      <c r="F12" s="72"/>
      <c r="G12" s="60"/>
      <c r="H12" s="3" t="s">
        <v>3</v>
      </c>
      <c r="I12" s="3" t="s">
        <v>4</v>
      </c>
      <c r="J12" s="3" t="s">
        <v>5</v>
      </c>
      <c r="K12" s="13" t="s">
        <v>16</v>
      </c>
      <c r="L12" s="13" t="s">
        <v>17</v>
      </c>
      <c r="M12" s="14" t="s">
        <v>30</v>
      </c>
      <c r="N12" s="13" t="s">
        <v>18</v>
      </c>
    </row>
    <row r="13" spans="1:14" s="4" customFormat="1" ht="38.25" customHeight="1" x14ac:dyDescent="0.25">
      <c r="A13" s="33">
        <v>1</v>
      </c>
      <c r="B13" s="54" t="s">
        <v>7</v>
      </c>
      <c r="C13" s="54" t="s">
        <v>10</v>
      </c>
      <c r="D13" s="6" t="s">
        <v>11</v>
      </c>
      <c r="E13" s="5">
        <v>83</v>
      </c>
      <c r="F13" s="5">
        <v>232</v>
      </c>
      <c r="G13" s="43">
        <f>E13*F13</f>
        <v>19256</v>
      </c>
      <c r="H13" s="10">
        <v>136.35</v>
      </c>
      <c r="I13" s="10">
        <v>136.16</v>
      </c>
      <c r="J13" s="10">
        <v>136.30000000000001</v>
      </c>
      <c r="K13" s="10">
        <f>SUM(H13:J13)/3</f>
        <v>136.27000000000001</v>
      </c>
      <c r="L13" s="10">
        <f>STDEVA(H13:J13)</f>
        <v>9.8488578017962375E-2</v>
      </c>
      <c r="M13" s="37">
        <f>L13/K13</f>
        <v>7.227458576206235E-4</v>
      </c>
      <c r="N13" s="10">
        <f>E13*F13*K13</f>
        <v>2624015.12</v>
      </c>
    </row>
    <row r="14" spans="1:14" s="4" customFormat="1" ht="38.25" customHeight="1" x14ac:dyDescent="0.25">
      <c r="A14" s="33">
        <v>2</v>
      </c>
      <c r="B14" s="55"/>
      <c r="C14" s="56"/>
      <c r="D14" s="6" t="s">
        <v>12</v>
      </c>
      <c r="E14" s="5">
        <v>466</v>
      </c>
      <c r="F14" s="5">
        <v>232</v>
      </c>
      <c r="G14" s="43">
        <f>E14*F14</f>
        <v>108112</v>
      </c>
      <c r="H14" s="10">
        <v>161.79</v>
      </c>
      <c r="I14" s="10">
        <v>161.6</v>
      </c>
      <c r="J14" s="10">
        <v>161.74</v>
      </c>
      <c r="K14" s="10">
        <f t="shared" ref="K14" si="0">SUM(H14:J14)/3</f>
        <v>161.71</v>
      </c>
      <c r="L14" s="10">
        <f>STDEVA(H14:J14)</f>
        <v>9.8488578017962375E-2</v>
      </c>
      <c r="M14" s="37">
        <f>L14/K14</f>
        <v>6.0904445005233057E-4</v>
      </c>
      <c r="N14" s="10">
        <f>E14*F14*K14</f>
        <v>17482791.52</v>
      </c>
    </row>
    <row r="15" spans="1:14" s="26" customFormat="1" ht="28.5" customHeight="1" x14ac:dyDescent="0.25">
      <c r="A15" s="32"/>
      <c r="B15" s="22"/>
      <c r="C15" s="23" t="s">
        <v>24</v>
      </c>
      <c r="D15" s="23"/>
      <c r="E15" s="24"/>
      <c r="F15" s="24"/>
      <c r="G15" s="24"/>
      <c r="H15" s="24"/>
      <c r="I15" s="24"/>
      <c r="J15" s="24"/>
      <c r="K15" s="24"/>
      <c r="L15" s="24"/>
      <c r="M15" s="25"/>
      <c r="N15" s="34">
        <f>SUM(N13:N14)</f>
        <v>20106806.640000001</v>
      </c>
    </row>
    <row r="16" spans="1:14" s="12" customFormat="1" ht="34.5" customHeight="1" x14ac:dyDescent="0.2">
      <c r="A16" s="11"/>
      <c r="B16" s="57" t="s">
        <v>14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2:15" s="27" customFormat="1" ht="12.75" customHeight="1" x14ac:dyDescent="0.25">
      <c r="B17" s="27" t="s">
        <v>42</v>
      </c>
      <c r="L17" s="35"/>
      <c r="O17" s="26"/>
    </row>
    <row r="18" spans="2:15" ht="44.25" customHeight="1" x14ac:dyDescent="0.25">
      <c r="B18" s="38" t="s">
        <v>32</v>
      </c>
      <c r="C18" s="39"/>
    </row>
    <row r="19" spans="2:15" x14ac:dyDescent="0.25">
      <c r="B19" s="42" t="s">
        <v>33</v>
      </c>
      <c r="C19" s="42"/>
    </row>
    <row r="20" spans="2:15" x14ac:dyDescent="0.25">
      <c r="B20" s="53" t="s">
        <v>34</v>
      </c>
      <c r="C20" s="53"/>
    </row>
    <row r="21" spans="2:15" ht="34.5" customHeight="1" x14ac:dyDescent="0.25">
      <c r="B21" s="40">
        <v>44158</v>
      </c>
      <c r="C21" s="41"/>
    </row>
    <row r="22" spans="2:15" x14ac:dyDescent="0.25">
      <c r="B22" s="61" t="s">
        <v>35</v>
      </c>
      <c r="C22" s="61"/>
    </row>
    <row r="23" spans="2:15" x14ac:dyDescent="0.25">
      <c r="B23" s="61" t="s">
        <v>36</v>
      </c>
      <c r="C23" s="61"/>
    </row>
  </sheetData>
  <mergeCells count="26">
    <mergeCell ref="B22:C22"/>
    <mergeCell ref="B23:C23"/>
    <mergeCell ref="A1:K1"/>
    <mergeCell ref="A2:K2"/>
    <mergeCell ref="B6:K6"/>
    <mergeCell ref="B7:K7"/>
    <mergeCell ref="B11:B12"/>
    <mergeCell ref="H11:J11"/>
    <mergeCell ref="C11:D12"/>
    <mergeCell ref="E11:E12"/>
    <mergeCell ref="F11:F12"/>
    <mergeCell ref="B8:K8"/>
    <mergeCell ref="B9:K9"/>
    <mergeCell ref="A10:D10"/>
    <mergeCell ref="E10:K10"/>
    <mergeCell ref="A4:D4"/>
    <mergeCell ref="E4:K4"/>
    <mergeCell ref="A5:D5"/>
    <mergeCell ref="E5:K5"/>
    <mergeCell ref="B20:C20"/>
    <mergeCell ref="B13:B14"/>
    <mergeCell ref="C13:C14"/>
    <mergeCell ref="B16:N16"/>
    <mergeCell ref="A11:A12"/>
    <mergeCell ref="K11:M11"/>
    <mergeCell ref="G11:G12"/>
  </mergeCells>
  <pageMargins left="0.23622047244094491" right="0.23622047244094491" top="0.74803149606299213" bottom="0.74803149606299213" header="0.31496062992125984" footer="0.31496062992125984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3"/>
  <sheetViews>
    <sheetView workbookViewId="0">
      <selection activeCell="E5" sqref="E5"/>
    </sheetView>
  </sheetViews>
  <sheetFormatPr defaultRowHeight="18.75" x14ac:dyDescent="0.3"/>
  <cols>
    <col min="1" max="1" width="9.140625" style="7"/>
    <col min="2" max="2" width="9.140625" style="7" customWidth="1"/>
    <col min="3" max="3" width="25.5703125" style="7" bestFit="1" customWidth="1"/>
    <col min="4" max="9" width="13.5703125" style="7" bestFit="1" customWidth="1"/>
    <col min="10" max="257" width="9.140625" style="7"/>
    <col min="258" max="258" width="9.140625" style="7" customWidth="1"/>
    <col min="259" max="259" width="20.7109375" style="7" bestFit="1" customWidth="1"/>
    <col min="260" max="260" width="11" style="7" bestFit="1" customWidth="1"/>
    <col min="261" max="265" width="12.28515625" style="7" bestFit="1" customWidth="1"/>
    <col min="266" max="513" width="9.140625" style="7"/>
    <col min="514" max="514" width="9.140625" style="7" customWidth="1"/>
    <col min="515" max="515" width="20.7109375" style="7" bestFit="1" customWidth="1"/>
    <col min="516" max="516" width="11" style="7" bestFit="1" customWidth="1"/>
    <col min="517" max="521" width="12.28515625" style="7" bestFit="1" customWidth="1"/>
    <col min="522" max="769" width="9.140625" style="7"/>
    <col min="770" max="770" width="9.140625" style="7" customWidth="1"/>
    <col min="771" max="771" width="20.7109375" style="7" bestFit="1" customWidth="1"/>
    <col min="772" max="772" width="11" style="7" bestFit="1" customWidth="1"/>
    <col min="773" max="777" width="12.28515625" style="7" bestFit="1" customWidth="1"/>
    <col min="778" max="1025" width="9.140625" style="7"/>
    <col min="1026" max="1026" width="9.140625" style="7" customWidth="1"/>
    <col min="1027" max="1027" width="20.7109375" style="7" bestFit="1" customWidth="1"/>
    <col min="1028" max="1028" width="11" style="7" bestFit="1" customWidth="1"/>
    <col min="1029" max="1033" width="12.28515625" style="7" bestFit="1" customWidth="1"/>
    <col min="1034" max="1281" width="9.140625" style="7"/>
    <col min="1282" max="1282" width="9.140625" style="7" customWidth="1"/>
    <col min="1283" max="1283" width="20.7109375" style="7" bestFit="1" customWidth="1"/>
    <col min="1284" max="1284" width="11" style="7" bestFit="1" customWidth="1"/>
    <col min="1285" max="1289" width="12.28515625" style="7" bestFit="1" customWidth="1"/>
    <col min="1290" max="1537" width="9.140625" style="7"/>
    <col min="1538" max="1538" width="9.140625" style="7" customWidth="1"/>
    <col min="1539" max="1539" width="20.7109375" style="7" bestFit="1" customWidth="1"/>
    <col min="1540" max="1540" width="11" style="7" bestFit="1" customWidth="1"/>
    <col min="1541" max="1545" width="12.28515625" style="7" bestFit="1" customWidth="1"/>
    <col min="1546" max="1793" width="9.140625" style="7"/>
    <col min="1794" max="1794" width="9.140625" style="7" customWidth="1"/>
    <col min="1795" max="1795" width="20.7109375" style="7" bestFit="1" customWidth="1"/>
    <col min="1796" max="1796" width="11" style="7" bestFit="1" customWidth="1"/>
    <col min="1797" max="1801" width="12.28515625" style="7" bestFit="1" customWidth="1"/>
    <col min="1802" max="2049" width="9.140625" style="7"/>
    <col min="2050" max="2050" width="9.140625" style="7" customWidth="1"/>
    <col min="2051" max="2051" width="20.7109375" style="7" bestFit="1" customWidth="1"/>
    <col min="2052" max="2052" width="11" style="7" bestFit="1" customWidth="1"/>
    <col min="2053" max="2057" width="12.28515625" style="7" bestFit="1" customWidth="1"/>
    <col min="2058" max="2305" width="9.140625" style="7"/>
    <col min="2306" max="2306" width="9.140625" style="7" customWidth="1"/>
    <col min="2307" max="2307" width="20.7109375" style="7" bestFit="1" customWidth="1"/>
    <col min="2308" max="2308" width="11" style="7" bestFit="1" customWidth="1"/>
    <col min="2309" max="2313" width="12.28515625" style="7" bestFit="1" customWidth="1"/>
    <col min="2314" max="2561" width="9.140625" style="7"/>
    <col min="2562" max="2562" width="9.140625" style="7" customWidth="1"/>
    <col min="2563" max="2563" width="20.7109375" style="7" bestFit="1" customWidth="1"/>
    <col min="2564" max="2564" width="11" style="7" bestFit="1" customWidth="1"/>
    <col min="2565" max="2569" width="12.28515625" style="7" bestFit="1" customWidth="1"/>
    <col min="2570" max="2817" width="9.140625" style="7"/>
    <col min="2818" max="2818" width="9.140625" style="7" customWidth="1"/>
    <col min="2819" max="2819" width="20.7109375" style="7" bestFit="1" customWidth="1"/>
    <col min="2820" max="2820" width="11" style="7" bestFit="1" customWidth="1"/>
    <col min="2821" max="2825" width="12.28515625" style="7" bestFit="1" customWidth="1"/>
    <col min="2826" max="3073" width="9.140625" style="7"/>
    <col min="3074" max="3074" width="9.140625" style="7" customWidth="1"/>
    <col min="3075" max="3075" width="20.7109375" style="7" bestFit="1" customWidth="1"/>
    <col min="3076" max="3076" width="11" style="7" bestFit="1" customWidth="1"/>
    <col min="3077" max="3081" width="12.28515625" style="7" bestFit="1" customWidth="1"/>
    <col min="3082" max="3329" width="9.140625" style="7"/>
    <col min="3330" max="3330" width="9.140625" style="7" customWidth="1"/>
    <col min="3331" max="3331" width="20.7109375" style="7" bestFit="1" customWidth="1"/>
    <col min="3332" max="3332" width="11" style="7" bestFit="1" customWidth="1"/>
    <col min="3333" max="3337" width="12.28515625" style="7" bestFit="1" customWidth="1"/>
    <col min="3338" max="3585" width="9.140625" style="7"/>
    <col min="3586" max="3586" width="9.140625" style="7" customWidth="1"/>
    <col min="3587" max="3587" width="20.7109375" style="7" bestFit="1" customWidth="1"/>
    <col min="3588" max="3588" width="11" style="7" bestFit="1" customWidth="1"/>
    <col min="3589" max="3593" width="12.28515625" style="7" bestFit="1" customWidth="1"/>
    <col min="3594" max="3841" width="9.140625" style="7"/>
    <col min="3842" max="3842" width="9.140625" style="7" customWidth="1"/>
    <col min="3843" max="3843" width="20.7109375" style="7" bestFit="1" customWidth="1"/>
    <col min="3844" max="3844" width="11" style="7" bestFit="1" customWidth="1"/>
    <col min="3845" max="3849" width="12.28515625" style="7" bestFit="1" customWidth="1"/>
    <col min="3850" max="4097" width="9.140625" style="7"/>
    <col min="4098" max="4098" width="9.140625" style="7" customWidth="1"/>
    <col min="4099" max="4099" width="20.7109375" style="7" bestFit="1" customWidth="1"/>
    <col min="4100" max="4100" width="11" style="7" bestFit="1" customWidth="1"/>
    <col min="4101" max="4105" width="12.28515625" style="7" bestFit="1" customWidth="1"/>
    <col min="4106" max="4353" width="9.140625" style="7"/>
    <col min="4354" max="4354" width="9.140625" style="7" customWidth="1"/>
    <col min="4355" max="4355" width="20.7109375" style="7" bestFit="1" customWidth="1"/>
    <col min="4356" max="4356" width="11" style="7" bestFit="1" customWidth="1"/>
    <col min="4357" max="4361" width="12.28515625" style="7" bestFit="1" customWidth="1"/>
    <col min="4362" max="4609" width="9.140625" style="7"/>
    <col min="4610" max="4610" width="9.140625" style="7" customWidth="1"/>
    <col min="4611" max="4611" width="20.7109375" style="7" bestFit="1" customWidth="1"/>
    <col min="4612" max="4612" width="11" style="7" bestFit="1" customWidth="1"/>
    <col min="4613" max="4617" width="12.28515625" style="7" bestFit="1" customWidth="1"/>
    <col min="4618" max="4865" width="9.140625" style="7"/>
    <col min="4866" max="4866" width="9.140625" style="7" customWidth="1"/>
    <col min="4867" max="4867" width="20.7109375" style="7" bestFit="1" customWidth="1"/>
    <col min="4868" max="4868" width="11" style="7" bestFit="1" customWidth="1"/>
    <col min="4869" max="4873" width="12.28515625" style="7" bestFit="1" customWidth="1"/>
    <col min="4874" max="5121" width="9.140625" style="7"/>
    <col min="5122" max="5122" width="9.140625" style="7" customWidth="1"/>
    <col min="5123" max="5123" width="20.7109375" style="7" bestFit="1" customWidth="1"/>
    <col min="5124" max="5124" width="11" style="7" bestFit="1" customWidth="1"/>
    <col min="5125" max="5129" width="12.28515625" style="7" bestFit="1" customWidth="1"/>
    <col min="5130" max="5377" width="9.140625" style="7"/>
    <col min="5378" max="5378" width="9.140625" style="7" customWidth="1"/>
    <col min="5379" max="5379" width="20.7109375" style="7" bestFit="1" customWidth="1"/>
    <col min="5380" max="5380" width="11" style="7" bestFit="1" customWidth="1"/>
    <col min="5381" max="5385" width="12.28515625" style="7" bestFit="1" customWidth="1"/>
    <col min="5386" max="5633" width="9.140625" style="7"/>
    <col min="5634" max="5634" width="9.140625" style="7" customWidth="1"/>
    <col min="5635" max="5635" width="20.7109375" style="7" bestFit="1" customWidth="1"/>
    <col min="5636" max="5636" width="11" style="7" bestFit="1" customWidth="1"/>
    <col min="5637" max="5641" width="12.28515625" style="7" bestFit="1" customWidth="1"/>
    <col min="5642" max="5889" width="9.140625" style="7"/>
    <col min="5890" max="5890" width="9.140625" style="7" customWidth="1"/>
    <col min="5891" max="5891" width="20.7109375" style="7" bestFit="1" customWidth="1"/>
    <col min="5892" max="5892" width="11" style="7" bestFit="1" customWidth="1"/>
    <col min="5893" max="5897" width="12.28515625" style="7" bestFit="1" customWidth="1"/>
    <col min="5898" max="6145" width="9.140625" style="7"/>
    <col min="6146" max="6146" width="9.140625" style="7" customWidth="1"/>
    <col min="6147" max="6147" width="20.7109375" style="7" bestFit="1" customWidth="1"/>
    <col min="6148" max="6148" width="11" style="7" bestFit="1" customWidth="1"/>
    <col min="6149" max="6153" width="12.28515625" style="7" bestFit="1" customWidth="1"/>
    <col min="6154" max="6401" width="9.140625" style="7"/>
    <col min="6402" max="6402" width="9.140625" style="7" customWidth="1"/>
    <col min="6403" max="6403" width="20.7109375" style="7" bestFit="1" customWidth="1"/>
    <col min="6404" max="6404" width="11" style="7" bestFit="1" customWidth="1"/>
    <col min="6405" max="6409" width="12.28515625" style="7" bestFit="1" customWidth="1"/>
    <col min="6410" max="6657" width="9.140625" style="7"/>
    <col min="6658" max="6658" width="9.140625" style="7" customWidth="1"/>
    <col min="6659" max="6659" width="20.7109375" style="7" bestFit="1" customWidth="1"/>
    <col min="6660" max="6660" width="11" style="7" bestFit="1" customWidth="1"/>
    <col min="6661" max="6665" width="12.28515625" style="7" bestFit="1" customWidth="1"/>
    <col min="6666" max="6913" width="9.140625" style="7"/>
    <col min="6914" max="6914" width="9.140625" style="7" customWidth="1"/>
    <col min="6915" max="6915" width="20.7109375" style="7" bestFit="1" customWidth="1"/>
    <col min="6916" max="6916" width="11" style="7" bestFit="1" customWidth="1"/>
    <col min="6917" max="6921" width="12.28515625" style="7" bestFit="1" customWidth="1"/>
    <col min="6922" max="7169" width="9.140625" style="7"/>
    <col min="7170" max="7170" width="9.140625" style="7" customWidth="1"/>
    <col min="7171" max="7171" width="20.7109375" style="7" bestFit="1" customWidth="1"/>
    <col min="7172" max="7172" width="11" style="7" bestFit="1" customWidth="1"/>
    <col min="7173" max="7177" width="12.28515625" style="7" bestFit="1" customWidth="1"/>
    <col min="7178" max="7425" width="9.140625" style="7"/>
    <col min="7426" max="7426" width="9.140625" style="7" customWidth="1"/>
    <col min="7427" max="7427" width="20.7109375" style="7" bestFit="1" customWidth="1"/>
    <col min="7428" max="7428" width="11" style="7" bestFit="1" customWidth="1"/>
    <col min="7429" max="7433" width="12.28515625" style="7" bestFit="1" customWidth="1"/>
    <col min="7434" max="7681" width="9.140625" style="7"/>
    <col min="7682" max="7682" width="9.140625" style="7" customWidth="1"/>
    <col min="7683" max="7683" width="20.7109375" style="7" bestFit="1" customWidth="1"/>
    <col min="7684" max="7684" width="11" style="7" bestFit="1" customWidth="1"/>
    <col min="7685" max="7689" width="12.28515625" style="7" bestFit="1" customWidth="1"/>
    <col min="7690" max="7937" width="9.140625" style="7"/>
    <col min="7938" max="7938" width="9.140625" style="7" customWidth="1"/>
    <col min="7939" max="7939" width="20.7109375" style="7" bestFit="1" customWidth="1"/>
    <col min="7940" max="7940" width="11" style="7" bestFit="1" customWidth="1"/>
    <col min="7941" max="7945" width="12.28515625" style="7" bestFit="1" customWidth="1"/>
    <col min="7946" max="8193" width="9.140625" style="7"/>
    <col min="8194" max="8194" width="9.140625" style="7" customWidth="1"/>
    <col min="8195" max="8195" width="20.7109375" style="7" bestFit="1" customWidth="1"/>
    <col min="8196" max="8196" width="11" style="7" bestFit="1" customWidth="1"/>
    <col min="8197" max="8201" width="12.28515625" style="7" bestFit="1" customWidth="1"/>
    <col min="8202" max="8449" width="9.140625" style="7"/>
    <col min="8450" max="8450" width="9.140625" style="7" customWidth="1"/>
    <col min="8451" max="8451" width="20.7109375" style="7" bestFit="1" customWidth="1"/>
    <col min="8452" max="8452" width="11" style="7" bestFit="1" customWidth="1"/>
    <col min="8453" max="8457" width="12.28515625" style="7" bestFit="1" customWidth="1"/>
    <col min="8458" max="8705" width="9.140625" style="7"/>
    <col min="8706" max="8706" width="9.140625" style="7" customWidth="1"/>
    <col min="8707" max="8707" width="20.7109375" style="7" bestFit="1" customWidth="1"/>
    <col min="8708" max="8708" width="11" style="7" bestFit="1" customWidth="1"/>
    <col min="8709" max="8713" width="12.28515625" style="7" bestFit="1" customWidth="1"/>
    <col min="8714" max="8961" width="9.140625" style="7"/>
    <col min="8962" max="8962" width="9.140625" style="7" customWidth="1"/>
    <col min="8963" max="8963" width="20.7109375" style="7" bestFit="1" customWidth="1"/>
    <col min="8964" max="8964" width="11" style="7" bestFit="1" customWidth="1"/>
    <col min="8965" max="8969" width="12.28515625" style="7" bestFit="1" customWidth="1"/>
    <col min="8970" max="9217" width="9.140625" style="7"/>
    <col min="9218" max="9218" width="9.140625" style="7" customWidth="1"/>
    <col min="9219" max="9219" width="20.7109375" style="7" bestFit="1" customWidth="1"/>
    <col min="9220" max="9220" width="11" style="7" bestFit="1" customWidth="1"/>
    <col min="9221" max="9225" width="12.28515625" style="7" bestFit="1" customWidth="1"/>
    <col min="9226" max="9473" width="9.140625" style="7"/>
    <col min="9474" max="9474" width="9.140625" style="7" customWidth="1"/>
    <col min="9475" max="9475" width="20.7109375" style="7" bestFit="1" customWidth="1"/>
    <col min="9476" max="9476" width="11" style="7" bestFit="1" customWidth="1"/>
    <col min="9477" max="9481" width="12.28515625" style="7" bestFit="1" customWidth="1"/>
    <col min="9482" max="9729" width="9.140625" style="7"/>
    <col min="9730" max="9730" width="9.140625" style="7" customWidth="1"/>
    <col min="9731" max="9731" width="20.7109375" style="7" bestFit="1" customWidth="1"/>
    <col min="9732" max="9732" width="11" style="7" bestFit="1" customWidth="1"/>
    <col min="9733" max="9737" width="12.28515625" style="7" bestFit="1" customWidth="1"/>
    <col min="9738" max="9985" width="9.140625" style="7"/>
    <col min="9986" max="9986" width="9.140625" style="7" customWidth="1"/>
    <col min="9987" max="9987" width="20.7109375" style="7" bestFit="1" customWidth="1"/>
    <col min="9988" max="9988" width="11" style="7" bestFit="1" customWidth="1"/>
    <col min="9989" max="9993" width="12.28515625" style="7" bestFit="1" customWidth="1"/>
    <col min="9994" max="10241" width="9.140625" style="7"/>
    <col min="10242" max="10242" width="9.140625" style="7" customWidth="1"/>
    <col min="10243" max="10243" width="20.7109375" style="7" bestFit="1" customWidth="1"/>
    <col min="10244" max="10244" width="11" style="7" bestFit="1" customWidth="1"/>
    <col min="10245" max="10249" width="12.28515625" style="7" bestFit="1" customWidth="1"/>
    <col min="10250" max="10497" width="9.140625" style="7"/>
    <col min="10498" max="10498" width="9.140625" style="7" customWidth="1"/>
    <col min="10499" max="10499" width="20.7109375" style="7" bestFit="1" customWidth="1"/>
    <col min="10500" max="10500" width="11" style="7" bestFit="1" customWidth="1"/>
    <col min="10501" max="10505" width="12.28515625" style="7" bestFit="1" customWidth="1"/>
    <col min="10506" max="10753" width="9.140625" style="7"/>
    <col min="10754" max="10754" width="9.140625" style="7" customWidth="1"/>
    <col min="10755" max="10755" width="20.7109375" style="7" bestFit="1" customWidth="1"/>
    <col min="10756" max="10756" width="11" style="7" bestFit="1" customWidth="1"/>
    <col min="10757" max="10761" width="12.28515625" style="7" bestFit="1" customWidth="1"/>
    <col min="10762" max="11009" width="9.140625" style="7"/>
    <col min="11010" max="11010" width="9.140625" style="7" customWidth="1"/>
    <col min="11011" max="11011" width="20.7109375" style="7" bestFit="1" customWidth="1"/>
    <col min="11012" max="11012" width="11" style="7" bestFit="1" customWidth="1"/>
    <col min="11013" max="11017" width="12.28515625" style="7" bestFit="1" customWidth="1"/>
    <col min="11018" max="11265" width="9.140625" style="7"/>
    <col min="11266" max="11266" width="9.140625" style="7" customWidth="1"/>
    <col min="11267" max="11267" width="20.7109375" style="7" bestFit="1" customWidth="1"/>
    <col min="11268" max="11268" width="11" style="7" bestFit="1" customWidth="1"/>
    <col min="11269" max="11273" width="12.28515625" style="7" bestFit="1" customWidth="1"/>
    <col min="11274" max="11521" width="9.140625" style="7"/>
    <col min="11522" max="11522" width="9.140625" style="7" customWidth="1"/>
    <col min="11523" max="11523" width="20.7109375" style="7" bestFit="1" customWidth="1"/>
    <col min="11524" max="11524" width="11" style="7" bestFit="1" customWidth="1"/>
    <col min="11525" max="11529" width="12.28515625" style="7" bestFit="1" customWidth="1"/>
    <col min="11530" max="11777" width="9.140625" style="7"/>
    <col min="11778" max="11778" width="9.140625" style="7" customWidth="1"/>
    <col min="11779" max="11779" width="20.7109375" style="7" bestFit="1" customWidth="1"/>
    <col min="11780" max="11780" width="11" style="7" bestFit="1" customWidth="1"/>
    <col min="11781" max="11785" width="12.28515625" style="7" bestFit="1" customWidth="1"/>
    <col min="11786" max="12033" width="9.140625" style="7"/>
    <col min="12034" max="12034" width="9.140625" style="7" customWidth="1"/>
    <col min="12035" max="12035" width="20.7109375" style="7" bestFit="1" customWidth="1"/>
    <col min="12036" max="12036" width="11" style="7" bestFit="1" customWidth="1"/>
    <col min="12037" max="12041" width="12.28515625" style="7" bestFit="1" customWidth="1"/>
    <col min="12042" max="12289" width="9.140625" style="7"/>
    <col min="12290" max="12290" width="9.140625" style="7" customWidth="1"/>
    <col min="12291" max="12291" width="20.7109375" style="7" bestFit="1" customWidth="1"/>
    <col min="12292" max="12292" width="11" style="7" bestFit="1" customWidth="1"/>
    <col min="12293" max="12297" width="12.28515625" style="7" bestFit="1" customWidth="1"/>
    <col min="12298" max="12545" width="9.140625" style="7"/>
    <col min="12546" max="12546" width="9.140625" style="7" customWidth="1"/>
    <col min="12547" max="12547" width="20.7109375" style="7" bestFit="1" customWidth="1"/>
    <col min="12548" max="12548" width="11" style="7" bestFit="1" customWidth="1"/>
    <col min="12549" max="12553" width="12.28515625" style="7" bestFit="1" customWidth="1"/>
    <col min="12554" max="12801" width="9.140625" style="7"/>
    <col min="12802" max="12802" width="9.140625" style="7" customWidth="1"/>
    <col min="12803" max="12803" width="20.7109375" style="7" bestFit="1" customWidth="1"/>
    <col min="12804" max="12804" width="11" style="7" bestFit="1" customWidth="1"/>
    <col min="12805" max="12809" width="12.28515625" style="7" bestFit="1" customWidth="1"/>
    <col min="12810" max="13057" width="9.140625" style="7"/>
    <col min="13058" max="13058" width="9.140625" style="7" customWidth="1"/>
    <col min="13059" max="13059" width="20.7109375" style="7" bestFit="1" customWidth="1"/>
    <col min="13060" max="13060" width="11" style="7" bestFit="1" customWidth="1"/>
    <col min="13061" max="13065" width="12.28515625" style="7" bestFit="1" customWidth="1"/>
    <col min="13066" max="13313" width="9.140625" style="7"/>
    <col min="13314" max="13314" width="9.140625" style="7" customWidth="1"/>
    <col min="13315" max="13315" width="20.7109375" style="7" bestFit="1" customWidth="1"/>
    <col min="13316" max="13316" width="11" style="7" bestFit="1" customWidth="1"/>
    <col min="13317" max="13321" width="12.28515625" style="7" bestFit="1" customWidth="1"/>
    <col min="13322" max="13569" width="9.140625" style="7"/>
    <col min="13570" max="13570" width="9.140625" style="7" customWidth="1"/>
    <col min="13571" max="13571" width="20.7109375" style="7" bestFit="1" customWidth="1"/>
    <col min="13572" max="13572" width="11" style="7" bestFit="1" customWidth="1"/>
    <col min="13573" max="13577" width="12.28515625" style="7" bestFit="1" customWidth="1"/>
    <col min="13578" max="13825" width="9.140625" style="7"/>
    <col min="13826" max="13826" width="9.140625" style="7" customWidth="1"/>
    <col min="13827" max="13827" width="20.7109375" style="7" bestFit="1" customWidth="1"/>
    <col min="13828" max="13828" width="11" style="7" bestFit="1" customWidth="1"/>
    <col min="13829" max="13833" width="12.28515625" style="7" bestFit="1" customWidth="1"/>
    <col min="13834" max="14081" width="9.140625" style="7"/>
    <col min="14082" max="14082" width="9.140625" style="7" customWidth="1"/>
    <col min="14083" max="14083" width="20.7109375" style="7" bestFit="1" customWidth="1"/>
    <col min="14084" max="14084" width="11" style="7" bestFit="1" customWidth="1"/>
    <col min="14085" max="14089" width="12.28515625" style="7" bestFit="1" customWidth="1"/>
    <col min="14090" max="14337" width="9.140625" style="7"/>
    <col min="14338" max="14338" width="9.140625" style="7" customWidth="1"/>
    <col min="14339" max="14339" width="20.7109375" style="7" bestFit="1" customWidth="1"/>
    <col min="14340" max="14340" width="11" style="7" bestFit="1" customWidth="1"/>
    <col min="14341" max="14345" width="12.28515625" style="7" bestFit="1" customWidth="1"/>
    <col min="14346" max="14593" width="9.140625" style="7"/>
    <col min="14594" max="14594" width="9.140625" style="7" customWidth="1"/>
    <col min="14595" max="14595" width="20.7109375" style="7" bestFit="1" customWidth="1"/>
    <col min="14596" max="14596" width="11" style="7" bestFit="1" customWidth="1"/>
    <col min="14597" max="14601" width="12.28515625" style="7" bestFit="1" customWidth="1"/>
    <col min="14602" max="14849" width="9.140625" style="7"/>
    <col min="14850" max="14850" width="9.140625" style="7" customWidth="1"/>
    <col min="14851" max="14851" width="20.7109375" style="7" bestFit="1" customWidth="1"/>
    <col min="14852" max="14852" width="11" style="7" bestFit="1" customWidth="1"/>
    <col min="14853" max="14857" width="12.28515625" style="7" bestFit="1" customWidth="1"/>
    <col min="14858" max="15105" width="9.140625" style="7"/>
    <col min="15106" max="15106" width="9.140625" style="7" customWidth="1"/>
    <col min="15107" max="15107" width="20.7109375" style="7" bestFit="1" customWidth="1"/>
    <col min="15108" max="15108" width="11" style="7" bestFit="1" customWidth="1"/>
    <col min="15109" max="15113" width="12.28515625" style="7" bestFit="1" customWidth="1"/>
    <col min="15114" max="15361" width="9.140625" style="7"/>
    <col min="15362" max="15362" width="9.140625" style="7" customWidth="1"/>
    <col min="15363" max="15363" width="20.7109375" style="7" bestFit="1" customWidth="1"/>
    <col min="15364" max="15364" width="11" style="7" bestFit="1" customWidth="1"/>
    <col min="15365" max="15369" width="12.28515625" style="7" bestFit="1" customWidth="1"/>
    <col min="15370" max="15617" width="9.140625" style="7"/>
    <col min="15618" max="15618" width="9.140625" style="7" customWidth="1"/>
    <col min="15619" max="15619" width="20.7109375" style="7" bestFit="1" customWidth="1"/>
    <col min="15620" max="15620" width="11" style="7" bestFit="1" customWidth="1"/>
    <col min="15621" max="15625" width="12.28515625" style="7" bestFit="1" customWidth="1"/>
    <col min="15626" max="15873" width="9.140625" style="7"/>
    <col min="15874" max="15874" width="9.140625" style="7" customWidth="1"/>
    <col min="15875" max="15875" width="20.7109375" style="7" bestFit="1" customWidth="1"/>
    <col min="15876" max="15876" width="11" style="7" bestFit="1" customWidth="1"/>
    <col min="15877" max="15881" width="12.28515625" style="7" bestFit="1" customWidth="1"/>
    <col min="15882" max="16129" width="9.140625" style="7"/>
    <col min="16130" max="16130" width="9.140625" style="7" customWidth="1"/>
    <col min="16131" max="16131" width="20.7109375" style="7" bestFit="1" customWidth="1"/>
    <col min="16132" max="16132" width="11" style="7" bestFit="1" customWidth="1"/>
    <col min="16133" max="16137" width="12.28515625" style="7" bestFit="1" customWidth="1"/>
    <col min="16138" max="16384" width="9.140625" style="7"/>
  </cols>
  <sheetData>
    <row r="2" spans="3:9" x14ac:dyDescent="0.3">
      <c r="C2" s="8">
        <v>1</v>
      </c>
      <c r="D2" s="9">
        <v>173</v>
      </c>
      <c r="E2" s="9">
        <v>148</v>
      </c>
      <c r="F2" s="9">
        <v>129.13</v>
      </c>
      <c r="G2" s="9">
        <v>171.18</v>
      </c>
      <c r="H2" s="9">
        <v>152.83000000000001</v>
      </c>
      <c r="I2" s="9">
        <v>194.49</v>
      </c>
    </row>
    <row r="3" spans="3:9" x14ac:dyDescent="0.3">
      <c r="C3" s="8">
        <v>2</v>
      </c>
      <c r="D3" s="9">
        <v>155</v>
      </c>
      <c r="E3" s="9">
        <v>175</v>
      </c>
      <c r="F3" s="9">
        <v>129.27000000000001</v>
      </c>
      <c r="G3" s="9">
        <v>171.32</v>
      </c>
      <c r="H3" s="9">
        <v>152.97</v>
      </c>
      <c r="I3" s="9">
        <v>194.63</v>
      </c>
    </row>
    <row r="4" spans="3:9" x14ac:dyDescent="0.3">
      <c r="C4" s="8">
        <v>3</v>
      </c>
      <c r="D4" s="9">
        <v>160</v>
      </c>
      <c r="E4" s="9">
        <v>180</v>
      </c>
      <c r="F4" s="9">
        <v>129.32</v>
      </c>
      <c r="G4" s="9">
        <v>171.37</v>
      </c>
      <c r="H4" s="9">
        <v>153.02000000000001</v>
      </c>
      <c r="I4" s="9">
        <v>194.68</v>
      </c>
    </row>
    <row r="5" spans="3:9" x14ac:dyDescent="0.3">
      <c r="C5" s="8"/>
      <c r="D5" s="8"/>
    </row>
    <row r="6" spans="3:9" x14ac:dyDescent="0.3">
      <c r="C6" s="15" t="s">
        <v>19</v>
      </c>
      <c r="D6" s="16">
        <f>SUM(D2:D4)/3</f>
        <v>162.66666666666666</v>
      </c>
      <c r="E6" s="16">
        <f t="shared" ref="E6:I6" si="0">SUM(E2:E4)/3</f>
        <v>167.66666666666666</v>
      </c>
      <c r="F6" s="16">
        <f t="shared" si="0"/>
        <v>129.23999999999998</v>
      </c>
      <c r="G6" s="16">
        <f t="shared" si="0"/>
        <v>171.29</v>
      </c>
      <c r="H6" s="16">
        <f t="shared" si="0"/>
        <v>152.94000000000003</v>
      </c>
      <c r="I6" s="16">
        <f t="shared" si="0"/>
        <v>194.6</v>
      </c>
    </row>
    <row r="7" spans="3:9" x14ac:dyDescent="0.3">
      <c r="C7" s="15"/>
      <c r="D7" s="15"/>
      <c r="E7" s="15"/>
      <c r="F7" s="15"/>
      <c r="G7" s="15"/>
      <c r="H7" s="15"/>
      <c r="I7" s="15"/>
    </row>
    <row r="8" spans="3:9" x14ac:dyDescent="0.3">
      <c r="C8" s="15" t="s">
        <v>20</v>
      </c>
      <c r="D8" s="17">
        <f>STDEVA( D2:D4)</f>
        <v>9.2915732431775684</v>
      </c>
      <c r="E8" s="17">
        <f t="shared" ref="E8:I8" si="1">STDEVA( E2:E4)</f>
        <v>17.214335111567141</v>
      </c>
      <c r="F8" s="17">
        <f t="shared" si="1"/>
        <v>9.8488578017962375E-2</v>
      </c>
      <c r="G8" s="17">
        <f t="shared" si="1"/>
        <v>9.8488578017958045E-2</v>
      </c>
      <c r="H8" s="17">
        <f t="shared" si="1"/>
        <v>9.8488578017958045E-2</v>
      </c>
      <c r="I8" s="17">
        <f t="shared" si="1"/>
        <v>9.8488578017958045E-2</v>
      </c>
    </row>
    <row r="9" spans="3:9" x14ac:dyDescent="0.3">
      <c r="C9" s="15"/>
      <c r="D9" s="15"/>
      <c r="E9" s="15"/>
      <c r="F9" s="15"/>
      <c r="G9" s="15"/>
      <c r="H9" s="15"/>
      <c r="I9" s="15"/>
    </row>
    <row r="10" spans="3:9" x14ac:dyDescent="0.3">
      <c r="C10" s="15" t="s">
        <v>21</v>
      </c>
      <c r="D10" s="18">
        <f>(D8/D6)*100</f>
        <v>5.7120327314616199</v>
      </c>
      <c r="E10" s="18">
        <f t="shared" ref="E10:I10" si="2">(E8/E6)*100</f>
        <v>10.266999072505254</v>
      </c>
      <c r="F10" s="18">
        <f t="shared" si="2"/>
        <v>7.6205956374158459E-2</v>
      </c>
      <c r="G10" s="18">
        <f t="shared" si="2"/>
        <v>5.7498148180254567E-2</v>
      </c>
      <c r="H10" s="18">
        <f t="shared" si="2"/>
        <v>6.4396873295382517E-2</v>
      </c>
      <c r="I10" s="18">
        <f t="shared" si="2"/>
        <v>5.0610780070893133E-2</v>
      </c>
    </row>
    <row r="11" spans="3:9" x14ac:dyDescent="0.3">
      <c r="C11" s="19" t="s">
        <v>22</v>
      </c>
      <c r="D11" s="20" t="s">
        <v>23</v>
      </c>
      <c r="E11" s="20" t="s">
        <v>23</v>
      </c>
      <c r="F11" s="20" t="s">
        <v>23</v>
      </c>
      <c r="G11" s="20" t="s">
        <v>23</v>
      </c>
      <c r="H11" s="20" t="s">
        <v>23</v>
      </c>
      <c r="I11" s="20" t="s">
        <v>23</v>
      </c>
    </row>
    <row r="13" spans="3:9" x14ac:dyDescent="0.3">
      <c r="D13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ОНМЦК</vt:lpstr>
      <vt:lpstr>3 пост (2)</vt:lpstr>
      <vt:lpstr>ОНМЦК!Область_печати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2020-12-10T11:40:12Z</cp:lastPrinted>
  <dcterms:created xsi:type="dcterms:W3CDTF">2015-07-17T05:46:13Z</dcterms:created>
  <dcterms:modified xsi:type="dcterms:W3CDTF">2020-12-11T09:56:25Z</dcterms:modified>
</cp:coreProperties>
</file>