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Mserver\строительная компания\Тендер\Пулковское ш 103\6, 7 очередь уч. 68, 69\1. Тендеры\9. Отделка\Черновая\Рассылка\"/>
    </mc:Choice>
  </mc:AlternateContent>
  <bookViews>
    <workbookView xWindow="0" yWindow="0" windowWidth="16650" windowHeight="11235" tabRatio="601"/>
  </bookViews>
  <sheets>
    <sheet name="Расчет" sheetId="12" r:id="rId1"/>
  </sheets>
  <definedNames>
    <definedName name="_xlnm._FilterDatabase" localSheetId="0" hidden="1">Расчет!$A$18:$AV$18</definedName>
    <definedName name="_xlnm.Print_Area" localSheetId="0">Расчет!$A$1:$AA$323</definedName>
  </definedNames>
  <calcPr calcId="162913" fullPrecision="0"/>
</workbook>
</file>

<file path=xl/calcChain.xml><?xml version="1.0" encoding="utf-8"?>
<calcChain xmlns="http://schemas.openxmlformats.org/spreadsheetml/2006/main">
  <c r="W288" i="12" l="1"/>
  <c r="W287" i="12"/>
  <c r="W286" i="12"/>
  <c r="W285" i="12"/>
  <c r="W284" i="12"/>
  <c r="Y282" i="12"/>
  <c r="X282" i="12"/>
  <c r="W282" i="12"/>
  <c r="Y280" i="12"/>
  <c r="X280" i="12"/>
  <c r="W280" i="12"/>
  <c r="Y279" i="12"/>
  <c r="X279" i="12"/>
  <c r="W279" i="12"/>
  <c r="Y278" i="12"/>
  <c r="X278" i="12"/>
  <c r="W278" i="12"/>
  <c r="Y277" i="12"/>
  <c r="X277" i="12"/>
  <c r="W277" i="12"/>
  <c r="Y275" i="12"/>
  <c r="X275" i="12"/>
  <c r="W275" i="12"/>
  <c r="Y274" i="12"/>
  <c r="X274" i="12"/>
  <c r="W274" i="12"/>
  <c r="Y271" i="12"/>
  <c r="X271" i="12"/>
  <c r="W271" i="12"/>
  <c r="Y270" i="12"/>
  <c r="X270" i="12"/>
  <c r="W270" i="12"/>
  <c r="Y268" i="12"/>
  <c r="X268" i="12"/>
  <c r="W268" i="12"/>
  <c r="Y267" i="12"/>
  <c r="X267" i="12"/>
  <c r="W267" i="12"/>
  <c r="Y266" i="12"/>
  <c r="X266" i="12"/>
  <c r="W266" i="12"/>
  <c r="Y265" i="12"/>
  <c r="X265" i="12"/>
  <c r="W265" i="12"/>
  <c r="Y264" i="12"/>
  <c r="X264" i="12"/>
  <c r="W264" i="12"/>
  <c r="Y263" i="12"/>
  <c r="X263" i="12"/>
  <c r="W263" i="12"/>
  <c r="Y262" i="12"/>
  <c r="X262" i="12"/>
  <c r="W262" i="12"/>
  <c r="Y261" i="12"/>
  <c r="X261" i="12"/>
  <c r="W261" i="12"/>
  <c r="Y260" i="12"/>
  <c r="X260" i="12"/>
  <c r="W260" i="12"/>
  <c r="Y259" i="12"/>
  <c r="X259" i="12"/>
  <c r="W259" i="12"/>
  <c r="Y257" i="12"/>
  <c r="X257" i="12"/>
  <c r="W257" i="12"/>
  <c r="Y256" i="12"/>
  <c r="X256" i="12"/>
  <c r="W256" i="12"/>
  <c r="Y255" i="12"/>
  <c r="X255" i="12"/>
  <c r="W255" i="12"/>
  <c r="W250" i="12"/>
  <c r="W249" i="12"/>
  <c r="W248" i="12"/>
  <c r="W247" i="12"/>
  <c r="W246" i="12"/>
  <c r="Y244" i="12"/>
  <c r="X244" i="12"/>
  <c r="W244" i="12"/>
  <c r="Y242" i="12"/>
  <c r="Z242" i="12" s="1"/>
  <c r="X242" i="12"/>
  <c r="W242" i="12"/>
  <c r="Y241" i="12"/>
  <c r="X241" i="12"/>
  <c r="W241" i="12"/>
  <c r="Y240" i="12"/>
  <c r="Z240" i="12" s="1"/>
  <c r="X240" i="12"/>
  <c r="W240" i="12"/>
  <c r="Y239" i="12"/>
  <c r="X239" i="12"/>
  <c r="W239" i="12"/>
  <c r="Y237" i="12"/>
  <c r="X237" i="12"/>
  <c r="W237" i="12"/>
  <c r="Y236" i="12"/>
  <c r="X236" i="12"/>
  <c r="W236" i="12"/>
  <c r="Y233" i="12"/>
  <c r="X233" i="12"/>
  <c r="W233" i="12"/>
  <c r="Y232" i="12"/>
  <c r="X232" i="12"/>
  <c r="W232" i="12"/>
  <c r="Y230" i="12"/>
  <c r="X230" i="12"/>
  <c r="W230" i="12"/>
  <c r="Y229" i="12"/>
  <c r="X229" i="12"/>
  <c r="W229" i="12"/>
  <c r="Y228" i="12"/>
  <c r="X228" i="12"/>
  <c r="W228" i="12"/>
  <c r="Y227" i="12"/>
  <c r="X227" i="12"/>
  <c r="W227" i="12"/>
  <c r="Y226" i="12"/>
  <c r="X226" i="12"/>
  <c r="W226" i="12"/>
  <c r="Y225" i="12"/>
  <c r="X225" i="12"/>
  <c r="W225" i="12"/>
  <c r="Y224" i="12"/>
  <c r="X224" i="12"/>
  <c r="W224" i="12"/>
  <c r="Y223" i="12"/>
  <c r="X223" i="12"/>
  <c r="W223" i="12"/>
  <c r="Y222" i="12"/>
  <c r="Z222" i="12" s="1"/>
  <c r="X222" i="12"/>
  <c r="W222" i="12"/>
  <c r="Y221" i="12"/>
  <c r="X221" i="12"/>
  <c r="W221" i="12"/>
  <c r="Y219" i="12"/>
  <c r="Z219" i="12" s="1"/>
  <c r="X219" i="12"/>
  <c r="W219" i="12"/>
  <c r="Y218" i="12"/>
  <c r="X218" i="12"/>
  <c r="W218" i="12"/>
  <c r="Y217" i="12"/>
  <c r="Z217" i="12" s="1"/>
  <c r="X217" i="12"/>
  <c r="W217" i="12"/>
  <c r="W212" i="12"/>
  <c r="W211" i="12"/>
  <c r="W210" i="12"/>
  <c r="W209" i="12"/>
  <c r="W208" i="12"/>
  <c r="Y206" i="12"/>
  <c r="Z206" i="12" s="1"/>
  <c r="X206" i="12"/>
  <c r="W206" i="12"/>
  <c r="Y204" i="12"/>
  <c r="X204" i="12"/>
  <c r="W204" i="12"/>
  <c r="Y203" i="12"/>
  <c r="Z203" i="12" s="1"/>
  <c r="X203" i="12"/>
  <c r="W203" i="12"/>
  <c r="Y202" i="12"/>
  <c r="X202" i="12"/>
  <c r="W202" i="12"/>
  <c r="Y201" i="12"/>
  <c r="Z201" i="12" s="1"/>
  <c r="X201" i="12"/>
  <c r="W201" i="12"/>
  <c r="Y199" i="12"/>
  <c r="X199" i="12"/>
  <c r="W199" i="12"/>
  <c r="Y198" i="12"/>
  <c r="Z198" i="12" s="1"/>
  <c r="X198" i="12"/>
  <c r="W198" i="12"/>
  <c r="Y197" i="12"/>
  <c r="X197" i="12"/>
  <c r="W197" i="12"/>
  <c r="Y196" i="12"/>
  <c r="Z196" i="12" s="1"/>
  <c r="X196" i="12"/>
  <c r="W196" i="12"/>
  <c r="Y195" i="12"/>
  <c r="X195" i="12"/>
  <c r="W195" i="12"/>
  <c r="Y194" i="12"/>
  <c r="Z194" i="12" s="1"/>
  <c r="X194" i="12"/>
  <c r="W194" i="12"/>
  <c r="Y193" i="12"/>
  <c r="X193" i="12"/>
  <c r="W193" i="12"/>
  <c r="Y190" i="12"/>
  <c r="Z190" i="12" s="1"/>
  <c r="X190" i="12"/>
  <c r="W190" i="12"/>
  <c r="Y189" i="12"/>
  <c r="X189" i="12"/>
  <c r="W189" i="12"/>
  <c r="Y187" i="12"/>
  <c r="Z187" i="12" s="1"/>
  <c r="X187" i="12"/>
  <c r="W187" i="12"/>
  <c r="Y186" i="12"/>
  <c r="X186" i="12"/>
  <c r="W186" i="12"/>
  <c r="Y185" i="12"/>
  <c r="Z185" i="12" s="1"/>
  <c r="X185" i="12"/>
  <c r="W185" i="12"/>
  <c r="Y184" i="12"/>
  <c r="X184" i="12"/>
  <c r="W184" i="12"/>
  <c r="Y183" i="12"/>
  <c r="Z183" i="12" s="1"/>
  <c r="X183" i="12"/>
  <c r="W183" i="12"/>
  <c r="Y182" i="12"/>
  <c r="X182" i="12"/>
  <c r="W182" i="12"/>
  <c r="Y181" i="12"/>
  <c r="Z181" i="12" s="1"/>
  <c r="X181" i="12"/>
  <c r="W181" i="12"/>
  <c r="Y180" i="12"/>
  <c r="X180" i="12"/>
  <c r="W180" i="12"/>
  <c r="Y178" i="12"/>
  <c r="Z178" i="12" s="1"/>
  <c r="X178" i="12"/>
  <c r="W178" i="12"/>
  <c r="Y177" i="12"/>
  <c r="X177" i="12"/>
  <c r="W177" i="12"/>
  <c r="Y176" i="12"/>
  <c r="Z176" i="12" s="1"/>
  <c r="X176" i="12"/>
  <c r="W176" i="12"/>
  <c r="W171" i="12"/>
  <c r="W170" i="12"/>
  <c r="W169" i="12"/>
  <c r="W168" i="12"/>
  <c r="W167" i="12"/>
  <c r="Y165" i="12"/>
  <c r="X165" i="12"/>
  <c r="W165" i="12"/>
  <c r="Y163" i="12"/>
  <c r="X163" i="12"/>
  <c r="W163" i="12"/>
  <c r="Y162" i="12"/>
  <c r="X162" i="12"/>
  <c r="W162" i="12"/>
  <c r="Y161" i="12"/>
  <c r="X161" i="12"/>
  <c r="W161" i="12"/>
  <c r="Y160" i="12"/>
  <c r="X160" i="12"/>
  <c r="W160" i="12"/>
  <c r="Y158" i="12"/>
  <c r="X158" i="12"/>
  <c r="W158" i="12"/>
  <c r="Y157" i="12"/>
  <c r="X157" i="12"/>
  <c r="W157" i="12"/>
  <c r="Y156" i="12"/>
  <c r="X156" i="12"/>
  <c r="W156" i="12"/>
  <c r="Y155" i="12"/>
  <c r="X155" i="12"/>
  <c r="W155" i="12"/>
  <c r="Y154" i="12"/>
  <c r="X154" i="12"/>
  <c r="W154" i="12"/>
  <c r="Y153" i="12"/>
  <c r="X153" i="12"/>
  <c r="W153" i="12"/>
  <c r="Y152" i="12"/>
  <c r="X152" i="12"/>
  <c r="W152" i="12"/>
  <c r="Y149" i="12"/>
  <c r="X149" i="12"/>
  <c r="W149" i="12"/>
  <c r="Y148" i="12"/>
  <c r="X148" i="12"/>
  <c r="W148" i="12"/>
  <c r="Y146" i="12"/>
  <c r="X146" i="12"/>
  <c r="W146" i="12"/>
  <c r="Y145" i="12"/>
  <c r="X145" i="12"/>
  <c r="W145" i="12"/>
  <c r="Y144" i="12"/>
  <c r="X144" i="12"/>
  <c r="W144" i="12"/>
  <c r="Y143" i="12"/>
  <c r="X143" i="12"/>
  <c r="W143" i="12"/>
  <c r="Y142" i="12"/>
  <c r="X142" i="12"/>
  <c r="W142" i="12"/>
  <c r="Y141" i="12"/>
  <c r="X141" i="12"/>
  <c r="W141" i="12"/>
  <c r="Y140" i="12"/>
  <c r="X140" i="12"/>
  <c r="W140" i="12"/>
  <c r="Y139" i="12"/>
  <c r="X139" i="12"/>
  <c r="W139" i="12"/>
  <c r="Y138" i="12"/>
  <c r="X138" i="12"/>
  <c r="W138" i="12"/>
  <c r="Y137" i="12"/>
  <c r="X137" i="12"/>
  <c r="W137" i="12"/>
  <c r="Y136" i="12"/>
  <c r="X136" i="12"/>
  <c r="W136" i="12"/>
  <c r="Y135" i="12"/>
  <c r="X135" i="12"/>
  <c r="W135" i="12"/>
  <c r="Y134" i="12"/>
  <c r="X134" i="12"/>
  <c r="W134" i="12"/>
  <c r="Y132" i="12"/>
  <c r="X132" i="12"/>
  <c r="W132" i="12"/>
  <c r="Y131" i="12"/>
  <c r="X131" i="12"/>
  <c r="W131" i="12"/>
  <c r="Y130" i="12"/>
  <c r="X130" i="12"/>
  <c r="W130" i="12"/>
  <c r="Y126" i="12"/>
  <c r="X126" i="12"/>
  <c r="W126" i="12"/>
  <c r="Y125" i="12"/>
  <c r="X125" i="12"/>
  <c r="W125" i="12"/>
  <c r="Y123" i="12"/>
  <c r="X123" i="12"/>
  <c r="W123" i="12"/>
  <c r="Y122" i="12"/>
  <c r="X122" i="12"/>
  <c r="W122" i="12"/>
  <c r="Y121" i="12"/>
  <c r="X121" i="12"/>
  <c r="W121" i="12"/>
  <c r="Y120" i="12"/>
  <c r="X120" i="12"/>
  <c r="W120" i="12"/>
  <c r="W115" i="12"/>
  <c r="W114" i="12"/>
  <c r="W113" i="12"/>
  <c r="W112" i="12"/>
  <c r="W111" i="12"/>
  <c r="W110" i="12"/>
  <c r="W109" i="12"/>
  <c r="Y107" i="12"/>
  <c r="X107" i="12"/>
  <c r="W107" i="12"/>
  <c r="Y105" i="12"/>
  <c r="X105" i="12"/>
  <c r="W105" i="12"/>
  <c r="Y104" i="12"/>
  <c r="X104" i="12"/>
  <c r="W104" i="12"/>
  <c r="Y103" i="12"/>
  <c r="X103" i="12"/>
  <c r="W103" i="12"/>
  <c r="Y102" i="12"/>
  <c r="X102" i="12"/>
  <c r="W102" i="12"/>
  <c r="Y100" i="12"/>
  <c r="X100" i="12"/>
  <c r="W100" i="12"/>
  <c r="Y99" i="12"/>
  <c r="X99" i="12"/>
  <c r="W99" i="12"/>
  <c r="Y98" i="12"/>
  <c r="X98" i="12"/>
  <c r="W98" i="12"/>
  <c r="Y97" i="12"/>
  <c r="X97" i="12"/>
  <c r="W97" i="12"/>
  <c r="Y96" i="12"/>
  <c r="X96" i="12"/>
  <c r="W96" i="12"/>
  <c r="Y95" i="12"/>
  <c r="X95" i="12"/>
  <c r="W95" i="12"/>
  <c r="Y94" i="12"/>
  <c r="X94" i="12"/>
  <c r="W94" i="12"/>
  <c r="Y91" i="12"/>
  <c r="X91" i="12"/>
  <c r="W91" i="12"/>
  <c r="Y90" i="12"/>
  <c r="X90" i="12"/>
  <c r="W90" i="12"/>
  <c r="Y89" i="12"/>
  <c r="X89" i="12"/>
  <c r="W89" i="12"/>
  <c r="Y88" i="12"/>
  <c r="X88" i="12"/>
  <c r="W88" i="12"/>
  <c r="Y86" i="12"/>
  <c r="X86" i="12"/>
  <c r="W86" i="12"/>
  <c r="Y85" i="12"/>
  <c r="X85" i="12"/>
  <c r="W85" i="12"/>
  <c r="Y84" i="12"/>
  <c r="X84" i="12"/>
  <c r="W84" i="12"/>
  <c r="Y83" i="12"/>
  <c r="X83" i="12"/>
  <c r="W83" i="12"/>
  <c r="Y82" i="12"/>
  <c r="X82" i="12"/>
  <c r="W82" i="12"/>
  <c r="Y81" i="12"/>
  <c r="X81" i="12"/>
  <c r="W81" i="12"/>
  <c r="Y80" i="12"/>
  <c r="X80" i="12"/>
  <c r="W80" i="12"/>
  <c r="Y78" i="12"/>
  <c r="X78" i="12"/>
  <c r="W78" i="12"/>
  <c r="W73" i="12"/>
  <c r="W72" i="12"/>
  <c r="W71" i="12"/>
  <c r="W70" i="12"/>
  <c r="W69" i="12"/>
  <c r="W68" i="12"/>
  <c r="W67" i="12"/>
  <c r="Y65" i="12"/>
  <c r="X65" i="12"/>
  <c r="W65" i="12"/>
  <c r="Y63" i="12"/>
  <c r="X63" i="12"/>
  <c r="W63" i="12"/>
  <c r="Y62" i="12"/>
  <c r="X62" i="12"/>
  <c r="W62" i="12"/>
  <c r="Y61" i="12"/>
  <c r="X61" i="12"/>
  <c r="W61" i="12"/>
  <c r="Y60" i="12"/>
  <c r="X60" i="12"/>
  <c r="W60" i="12"/>
  <c r="Y58" i="12"/>
  <c r="X58" i="12"/>
  <c r="W58" i="12"/>
  <c r="Y57" i="12"/>
  <c r="X57" i="12"/>
  <c r="W57" i="12"/>
  <c r="Y56" i="12"/>
  <c r="X56" i="12"/>
  <c r="W56" i="12"/>
  <c r="Y55" i="12"/>
  <c r="X55" i="12"/>
  <c r="W55" i="12"/>
  <c r="Y54" i="12"/>
  <c r="X54" i="12"/>
  <c r="W54" i="12"/>
  <c r="Y53" i="12"/>
  <c r="X53" i="12"/>
  <c r="W53" i="12"/>
  <c r="Y52" i="12"/>
  <c r="X52" i="12"/>
  <c r="W52" i="12"/>
  <c r="Y49" i="12"/>
  <c r="X49" i="12"/>
  <c r="W49" i="12"/>
  <c r="Y48" i="12"/>
  <c r="X48" i="12"/>
  <c r="W48" i="12"/>
  <c r="Y47" i="12"/>
  <c r="X47" i="12"/>
  <c r="W47" i="12"/>
  <c r="Y46" i="12"/>
  <c r="X46" i="12"/>
  <c r="W46" i="12"/>
  <c r="Y44" i="12"/>
  <c r="X44" i="12"/>
  <c r="W44" i="12"/>
  <c r="Y43" i="12"/>
  <c r="X43" i="12"/>
  <c r="W43" i="12"/>
  <c r="Y42" i="12"/>
  <c r="X42" i="12"/>
  <c r="W42" i="12"/>
  <c r="Y41" i="12"/>
  <c r="X41" i="12"/>
  <c r="W41" i="12"/>
  <c r="Y40" i="12"/>
  <c r="X40" i="12"/>
  <c r="W40" i="12"/>
  <c r="Y39" i="12"/>
  <c r="X39" i="12"/>
  <c r="W39" i="12"/>
  <c r="Y38" i="12"/>
  <c r="X38" i="12"/>
  <c r="W38" i="12"/>
  <c r="Y37" i="12"/>
  <c r="X37" i="12"/>
  <c r="W37" i="12"/>
  <c r="Y36" i="12"/>
  <c r="X36" i="12"/>
  <c r="W36" i="12"/>
  <c r="Y35" i="12"/>
  <c r="X35" i="12"/>
  <c r="W35" i="12"/>
  <c r="Y33" i="12"/>
  <c r="X33" i="12"/>
  <c r="W33" i="12"/>
  <c r="Y29" i="12"/>
  <c r="X29" i="12"/>
  <c r="W29" i="12"/>
  <c r="Y28" i="12"/>
  <c r="X28" i="12"/>
  <c r="W28" i="12"/>
  <c r="Y26" i="12"/>
  <c r="Z26" i="12" s="1"/>
  <c r="X26" i="12"/>
  <c r="W26" i="12"/>
  <c r="Y25" i="12"/>
  <c r="X25" i="12"/>
  <c r="W25" i="12"/>
  <c r="Y24" i="12"/>
  <c r="X24" i="12"/>
  <c r="W24" i="12"/>
  <c r="Z84" i="12" l="1"/>
  <c r="Z95" i="12"/>
  <c r="Z107" i="12"/>
  <c r="Z177" i="12"/>
  <c r="Z186" i="12"/>
  <c r="Z193" i="12"/>
  <c r="Z199" i="12"/>
  <c r="Z160" i="12"/>
  <c r="Z162" i="12"/>
  <c r="Z165" i="12"/>
  <c r="Z86" i="12"/>
  <c r="Z99" i="12"/>
  <c r="Z182" i="12"/>
  <c r="Z189" i="12"/>
  <c r="Z195" i="12"/>
  <c r="Z204" i="12"/>
  <c r="Z24" i="12"/>
  <c r="Z29" i="12"/>
  <c r="Z35" i="12"/>
  <c r="Z37" i="12"/>
  <c r="Z39" i="12"/>
  <c r="Z41" i="12"/>
  <c r="Z43" i="12"/>
  <c r="Z46" i="12"/>
  <c r="Z48" i="12"/>
  <c r="Z52" i="12"/>
  <c r="Z54" i="12"/>
  <c r="Z56" i="12"/>
  <c r="Z58" i="12"/>
  <c r="Z61" i="12"/>
  <c r="Z63" i="12"/>
  <c r="Z218" i="12"/>
  <c r="Z221" i="12"/>
  <c r="Z223" i="12"/>
  <c r="Z225" i="12"/>
  <c r="Z227" i="12"/>
  <c r="Z229" i="12"/>
  <c r="Z232" i="12"/>
  <c r="Z236" i="12"/>
  <c r="Z239" i="12"/>
  <c r="Z241" i="12"/>
  <c r="Z80" i="12"/>
  <c r="Z89" i="12"/>
  <c r="Z102" i="12"/>
  <c r="Z184" i="12"/>
  <c r="Z202" i="12"/>
  <c r="Z82" i="12"/>
  <c r="Z91" i="12"/>
  <c r="Z97" i="12"/>
  <c r="Z104" i="12"/>
  <c r="Z180" i="12"/>
  <c r="Z197" i="12"/>
  <c r="Z25" i="12"/>
  <c r="Z120" i="12"/>
  <c r="Z122" i="12"/>
  <c r="Z125" i="12"/>
  <c r="Z130" i="12"/>
  <c r="Z132" i="12"/>
  <c r="Z135" i="12"/>
  <c r="Z137" i="12"/>
  <c r="Z139" i="12"/>
  <c r="Z141" i="12"/>
  <c r="Z143" i="12"/>
  <c r="Z145" i="12"/>
  <c r="Z148" i="12"/>
  <c r="Z152" i="12"/>
  <c r="Z154" i="12"/>
  <c r="Z156" i="12"/>
  <c r="Z158" i="12"/>
  <c r="Z161" i="12"/>
  <c r="Z163" i="12"/>
  <c r="Z36" i="12"/>
  <c r="Z40" i="12"/>
  <c r="Z47" i="12"/>
  <c r="Z57" i="12"/>
  <c r="Z65" i="12"/>
  <c r="Z81" i="12"/>
  <c r="Z88" i="12"/>
  <c r="Z96" i="12"/>
  <c r="Z105" i="12"/>
  <c r="Z121" i="12"/>
  <c r="Z131" i="12"/>
  <c r="Z138" i="12"/>
  <c r="Z144" i="12"/>
  <c r="Z153" i="12"/>
  <c r="Z256" i="12"/>
  <c r="Z259" i="12"/>
  <c r="Z261" i="12"/>
  <c r="Z263" i="12"/>
  <c r="Z265" i="12"/>
  <c r="Z267" i="12"/>
  <c r="Z270" i="12"/>
  <c r="Z274" i="12"/>
  <c r="Z277" i="12"/>
  <c r="Z279" i="12"/>
  <c r="Z282" i="12"/>
  <c r="Z33" i="12"/>
  <c r="Z42" i="12"/>
  <c r="Z53" i="12"/>
  <c r="Z60" i="12"/>
  <c r="Z83" i="12"/>
  <c r="Z90" i="12"/>
  <c r="Z100" i="12"/>
  <c r="Z123" i="12"/>
  <c r="Z134" i="12"/>
  <c r="Z142" i="12"/>
  <c r="Z149" i="12"/>
  <c r="Z157" i="12"/>
  <c r="Z224" i="12"/>
  <c r="Z226" i="12"/>
  <c r="Z228" i="12"/>
  <c r="Z230" i="12"/>
  <c r="Z233" i="12"/>
  <c r="Z237" i="12"/>
  <c r="Z28" i="12"/>
  <c r="Z38" i="12"/>
  <c r="Z44" i="12"/>
  <c r="Z49" i="12"/>
  <c r="Z55" i="12"/>
  <c r="Z62" i="12"/>
  <c r="Z78" i="12"/>
  <c r="Z85" i="12"/>
  <c r="Z94" i="12"/>
  <c r="Z98" i="12"/>
  <c r="Z103" i="12"/>
  <c r="Z126" i="12"/>
  <c r="Z136" i="12"/>
  <c r="Z140" i="12"/>
  <c r="Z146" i="12"/>
  <c r="Z155" i="12"/>
  <c r="Z244" i="12"/>
  <c r="Z255" i="12"/>
  <c r="Z257" i="12"/>
  <c r="Z260" i="12"/>
  <c r="Z262" i="12"/>
  <c r="Z264" i="12"/>
  <c r="Z266" i="12"/>
  <c r="Z268" i="12"/>
  <c r="Z271" i="12"/>
  <c r="Z275" i="12"/>
  <c r="Z278" i="12"/>
  <c r="Z280" i="12"/>
  <c r="S288" i="12"/>
  <c r="S287" i="12"/>
  <c r="G286" i="12"/>
  <c r="S286" i="12" s="1"/>
  <c r="S285" i="12"/>
  <c r="S284" i="12"/>
  <c r="Y272" i="12"/>
  <c r="X272" i="12"/>
  <c r="W272" i="12"/>
  <c r="S250" i="12"/>
  <c r="S249" i="12"/>
  <c r="S248" i="12"/>
  <c r="G247" i="12"/>
  <c r="S247" i="12" s="1"/>
  <c r="G246" i="12"/>
  <c r="S246" i="12" s="1"/>
  <c r="Y234" i="12"/>
  <c r="X234" i="12"/>
  <c r="W234" i="12"/>
  <c r="S212" i="12"/>
  <c r="S211" i="12"/>
  <c r="S210" i="12"/>
  <c r="S209" i="12"/>
  <c r="H208" i="12"/>
  <c r="S208" i="12" s="1"/>
  <c r="Y191" i="12"/>
  <c r="X191" i="12"/>
  <c r="W191" i="12"/>
  <c r="J171" i="12"/>
  <c r="I171" i="12"/>
  <c r="G171" i="12"/>
  <c r="F171" i="12"/>
  <c r="G170" i="12"/>
  <c r="S170" i="12" s="1"/>
  <c r="K169" i="12"/>
  <c r="I169" i="12"/>
  <c r="F169" i="12"/>
  <c r="J168" i="12"/>
  <c r="S168" i="12" s="1"/>
  <c r="J167" i="12"/>
  <c r="S167" i="12" s="1"/>
  <c r="Y150" i="12"/>
  <c r="X150" i="12"/>
  <c r="W150" i="12"/>
  <c r="O115" i="12"/>
  <c r="S115" i="12" s="1"/>
  <c r="S114" i="12"/>
  <c r="M113" i="12"/>
  <c r="S113" i="12" s="1"/>
  <c r="S112" i="12"/>
  <c r="O111" i="12"/>
  <c r="S111" i="12" s="1"/>
  <c r="O110" i="12"/>
  <c r="S110" i="12" s="1"/>
  <c r="O109" i="12"/>
  <c r="S109" i="12" s="1"/>
  <c r="Y92" i="12"/>
  <c r="X92" i="12"/>
  <c r="W92" i="12"/>
  <c r="S73" i="12"/>
  <c r="S72" i="12"/>
  <c r="S71" i="12"/>
  <c r="S70" i="12"/>
  <c r="S69" i="12"/>
  <c r="S68" i="12"/>
  <c r="S67" i="12"/>
  <c r="Y50" i="12"/>
  <c r="X50" i="12"/>
  <c r="W50" i="12"/>
  <c r="Y23" i="12"/>
  <c r="X23" i="12"/>
  <c r="W23" i="12"/>
  <c r="Z23" i="12" l="1"/>
  <c r="S171" i="12"/>
  <c r="Y167" i="12"/>
  <c r="X167" i="12"/>
  <c r="Y247" i="12"/>
  <c r="X247" i="12"/>
  <c r="Y170" i="12"/>
  <c r="X170" i="12"/>
  <c r="Y113" i="12"/>
  <c r="X113" i="12"/>
  <c r="Y286" i="12"/>
  <c r="X286" i="12"/>
  <c r="X72" i="12"/>
  <c r="Y72" i="12"/>
  <c r="Y115" i="12"/>
  <c r="X115" i="12"/>
  <c r="X248" i="12"/>
  <c r="Y248" i="12"/>
  <c r="X67" i="12"/>
  <c r="Y67" i="12"/>
  <c r="Y249" i="12"/>
  <c r="X249" i="12"/>
  <c r="Y112" i="12"/>
  <c r="X112" i="12"/>
  <c r="Y209" i="12"/>
  <c r="X209" i="12"/>
  <c r="Y69" i="12"/>
  <c r="X69" i="12"/>
  <c r="Y210" i="12"/>
  <c r="X210" i="12"/>
  <c r="Y70" i="12"/>
  <c r="X70" i="12"/>
  <c r="X211" i="12"/>
  <c r="Y211" i="12"/>
  <c r="Y287" i="12"/>
  <c r="X287" i="12"/>
  <c r="Y71" i="12"/>
  <c r="X71" i="12"/>
  <c r="Y109" i="12"/>
  <c r="Z109" i="12" s="1"/>
  <c r="X109" i="12"/>
  <c r="Y114" i="12"/>
  <c r="X114" i="12"/>
  <c r="Z191" i="12"/>
  <c r="Y212" i="12"/>
  <c r="X212" i="12"/>
  <c r="Z272" i="12"/>
  <c r="Y288" i="12"/>
  <c r="X288" i="12"/>
  <c r="Y168" i="12"/>
  <c r="X168" i="12"/>
  <c r="Y284" i="12"/>
  <c r="Z284" i="12" s="1"/>
  <c r="X284" i="12"/>
  <c r="Y208" i="12"/>
  <c r="X208" i="12"/>
  <c r="Y68" i="12"/>
  <c r="X68" i="12"/>
  <c r="Y250" i="12"/>
  <c r="Z250" i="12" s="1"/>
  <c r="X250" i="12"/>
  <c r="Y171" i="12"/>
  <c r="X171" i="12"/>
  <c r="Y73" i="12"/>
  <c r="X73" i="12"/>
  <c r="X110" i="12"/>
  <c r="Y110" i="12"/>
  <c r="Y111" i="12"/>
  <c r="X111" i="12"/>
  <c r="X285" i="12"/>
  <c r="Y285" i="12"/>
  <c r="Y246" i="12"/>
  <c r="Z246" i="12" s="1"/>
  <c r="X246" i="12"/>
  <c r="Z234" i="12"/>
  <c r="Z92" i="12"/>
  <c r="Z150" i="12"/>
  <c r="Z50" i="12"/>
  <c r="S169" i="12"/>
  <c r="Z111" i="12" l="1"/>
  <c r="Z288" i="12"/>
  <c r="Z287" i="12"/>
  <c r="Z210" i="12"/>
  <c r="Z112" i="12"/>
  <c r="Z286" i="12"/>
  <c r="Z247" i="12"/>
  <c r="Z171" i="12"/>
  <c r="Z114" i="12"/>
  <c r="X207" i="12"/>
  <c r="Z69" i="12"/>
  <c r="Z249" i="12"/>
  <c r="Z115" i="12"/>
  <c r="Z113" i="12"/>
  <c r="Z167" i="12"/>
  <c r="Z208" i="12"/>
  <c r="Z73" i="12"/>
  <c r="Z68" i="12"/>
  <c r="Z168" i="12"/>
  <c r="Z71" i="12"/>
  <c r="Z70" i="12"/>
  <c r="Z209" i="12"/>
  <c r="Z170" i="12"/>
  <c r="Y169" i="12"/>
  <c r="X169" i="12"/>
  <c r="X166" i="12" s="1"/>
  <c r="Z285" i="12"/>
  <c r="Z212" i="12"/>
  <c r="Z67" i="12"/>
  <c r="Z72" i="12"/>
  <c r="Z248" i="12"/>
  <c r="Z110" i="12"/>
  <c r="Z211" i="12"/>
  <c r="X66" i="12"/>
  <c r="X283" i="12"/>
  <c r="Y66" i="12"/>
  <c r="Y245" i="12"/>
  <c r="X245" i="12"/>
  <c r="Y207" i="12"/>
  <c r="Z207" i="12" s="1"/>
  <c r="Y108" i="12"/>
  <c r="Y283" i="12"/>
  <c r="Z283" i="12" s="1"/>
  <c r="X108" i="12"/>
  <c r="Z66" i="12" l="1"/>
  <c r="Z169" i="12"/>
  <c r="Y166" i="12"/>
  <c r="Z245" i="12"/>
  <c r="Z166" i="12"/>
  <c r="Z108" i="12"/>
</calcChain>
</file>

<file path=xl/sharedStrings.xml><?xml version="1.0" encoding="utf-8"?>
<sst xmlns="http://schemas.openxmlformats.org/spreadsheetml/2006/main" count="1010" uniqueCount="390">
  <si>
    <t>№ п/п</t>
  </si>
  <si>
    <t>Наименование помещения</t>
  </si>
  <si>
    <t>Наименование работ</t>
  </si>
  <si>
    <t>Ед. изм.</t>
  </si>
  <si>
    <t>Количество</t>
  </si>
  <si>
    <t>Материалы</t>
  </si>
  <si>
    <t>Итого</t>
  </si>
  <si>
    <t>м2</t>
  </si>
  <si>
    <t>ПРИМЕЧАНИЕ:</t>
  </si>
  <si>
    <t>Наименование организации: ________________________</t>
  </si>
  <si>
    <t>Объект посетили, с ситуацией на объекте ознакомлены.</t>
  </si>
  <si>
    <t>С особыми условиями, указанными в письме - приглашении на участие в тендере, согласны.</t>
  </si>
  <si>
    <t>Примечание</t>
  </si>
  <si>
    <t>Расчетом учтены все условия и требования, перечисленные в приглашении к тендеру, необходимые для выполнения полного комплекса работ "под ключ", в том числе все работы, на которые отсутствует проектная документация, сопутствующие работы, затраты и материалы, связанные с выполнением основных видов работ.</t>
  </si>
  <si>
    <t>РАСЧЕТ СТОИМОСТИ</t>
  </si>
  <si>
    <t>Код</t>
  </si>
  <si>
    <t>На все применяемые основные материалы должны быть предоставлены соответствующие пожарные и гигиенические сертификаты. Класс пожарной опасности отделочных материалов для стен и потолков должен быть не менее, чем указанный в табл. 3 и 28 "Технического регламента о требованиях пожарной безопасности №123-Ф3" от 22.07.2008 г.</t>
  </si>
  <si>
    <t>Норма расхода</t>
  </si>
  <si>
    <t>Цена за единицу, руб. 
(в т.ч. НДС 20%)</t>
  </si>
  <si>
    <t>Общая стоимость, руб. 
(в т.ч. НДС 20%)</t>
  </si>
  <si>
    <t>-заполняемые ячейки!</t>
  </si>
  <si>
    <t xml:space="preserve">Срок производства работ: ____________ календарных дней (указать), Начало и окончание работ: ____________ (указать)
</t>
  </si>
  <si>
    <t>1.1</t>
  </si>
  <si>
    <t>СМР</t>
  </si>
  <si>
    <t>ИНН: ________________________</t>
  </si>
  <si>
    <t>Стоимость материалов учитывает только стоимость основных материалов, с учетом всех норм расхода, кратности поставок, доставки. Стоимость остальных, прочих и расходных материалов (клей для плитки, крестики, уголки, затирку, стартовый профиль, грунтовку и прочее) учесть в стоимости СМР. Нормы расхода материалов являются фиксированными и изменению не подлежат. Расход материала (на раскладку, бой и иные потери) сверх норм, заложенных в расчете, необходимо учесть в стоимости СМР.</t>
  </si>
  <si>
    <t>Все применяемые сухие строительные смеси в обязательном порядке перед применением должны проходить контроль в лаборатории ООО "Сэтл Строй".</t>
  </si>
  <si>
    <t>Работы выполняются в соответствии с рабочей документацией, утвержденной "в производство работ" (раздел "АР", листы авторского надзора, дизайн-проект), техническими требованиями Заказчика (ЧТУ и замечания к РД от технического отдела Заказчика, Внутренний стандарт компании "Требования к отделочным работам"), действующими правовыми и техническими нормами (СНиП, ГОСТ, СанПиН; и пр.).</t>
  </si>
  <si>
    <t>Дата подачи коммерческого предложения: "____ " __________ 2021 г.</t>
  </si>
  <si>
    <t>Тонкослойная штукатурка монолитных ж/б стен гипсовыми смесями</t>
  </si>
  <si>
    <t>Тонкослойная штукатурка стен и перегородок из бетонных блоков гипсовыми смесями</t>
  </si>
  <si>
    <t>1</t>
  </si>
  <si>
    <t>Численность ИТР и рабочих, необходимых для производства работ:  ИТР - ______ чел. (указать), рабочие - ______ чел. (указать)</t>
  </si>
  <si>
    <t>С текстом договора подряда ознакомлены и согласны заключить договор на условиях, предложенных Генподрядчиком на тендере.</t>
  </si>
  <si>
    <r>
      <rPr>
        <b/>
        <u/>
        <sz val="13"/>
        <rFont val="Times New Roman"/>
        <family val="1"/>
        <charset val="204"/>
      </rPr>
      <t>Применение отделочных материалов в соответствии с требованиями ООО "Сэтл Строй" (см. Приложения):</t>
    </r>
    <r>
      <rPr>
        <sz val="13"/>
        <rFont val="Times New Roman"/>
        <family val="1"/>
        <charset val="204"/>
      </rPr>
      <t xml:space="preserve">
1. черновые отделочные материалы (грунтовки, штукатурные смеси, выравнивающие шпаклевки) применяются системно (одноименного производителя), не допускается применение материалов различных производителей. В случае отсутствия у поставщика грунтовки необходимого производителя, замена осуществляется только на грунтовки "Knauf",
2. грунтовки под гипсовую штукатурку применяются в соответствии с типом поверхности, на которую наносится грунтовочный состав, а также с учетом требований производителей сухих строительных смесей по использованию грунтовок. Для наружных стен из керамических блоков "2,1НФ" применяется грунтовка "Бетонконтакт",
3. грунтовки под декоративную штукатурку применяются системно с декоративной штукатуркой МОП (одноименного производителя), не допускается применение материалов различных производителей.</t>
    </r>
  </si>
  <si>
    <t>Тонкослойная штукатурка монолитных ж/б потолков</t>
  </si>
  <si>
    <t>Штукатурка стен из газобетонных блоков гипсовыми смесями</t>
  </si>
  <si>
    <t>КОМПЛЕКС РАБОТ ПО ОТДЕЛКЕ СТЕН</t>
  </si>
  <si>
    <t>КОМПЛЕКС РАБОТ ПО ОТДЕЛКЕ ПОТОЛКОВ</t>
  </si>
  <si>
    <t>Штукатурка кирпичных стен и перегородок, в т.ч. бетонный кирпич гипсовыми смесями</t>
  </si>
  <si>
    <t>1.1.1</t>
  </si>
  <si>
    <t>МОП, основные лестничные клетки (в т.ч. торцы лестничных маршей и площадок), вспомогательные помещения, квартиры</t>
  </si>
  <si>
    <t>I</t>
  </si>
  <si>
    <t>Основные лестничные клетки (в т.ч. торцы лестничных маршей и площадок), вспомогательные помещения, квартиры</t>
  </si>
  <si>
    <t>1.1.2</t>
  </si>
  <si>
    <t>1.2</t>
  </si>
  <si>
    <t>1.2.1</t>
  </si>
  <si>
    <t>1.2.2</t>
  </si>
  <si>
    <t>1.2.3</t>
  </si>
  <si>
    <t>1.2.4</t>
  </si>
  <si>
    <r>
      <t xml:space="preserve">Подрядчик обязан предоставить Генподрядчику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Генподрядчиком или предоставление банковской гарантии на сумму контракта </t>
    </r>
    <r>
      <rPr>
        <b/>
        <sz val="14"/>
        <color rgb="FFFF0000"/>
        <rFont val="Times New Roman"/>
        <family val="1"/>
        <charset val="204"/>
      </rPr>
      <t>(указать нужное)</t>
    </r>
    <r>
      <rPr>
        <b/>
        <sz val="14"/>
        <rFont val="Times New Roman"/>
        <family val="1"/>
        <charset val="204"/>
      </rPr>
      <t>.</t>
    </r>
  </si>
  <si>
    <t>ООО "Сэтл Строй" вправе указать Подрядчику поставщика материалов и оборудования (для обеспечения строительства полностью или частично), либо являться Поставщиком. В таком случае Подрядчик обязан заключить договор на поставку материалов с Поставщиком, указанным ООО "Сэтл Строй".</t>
  </si>
  <si>
    <t>До начала производства работ Подрядчик согласовывает образцы материалов, выкраски, колеровочную палитру по каталогу с Генподрядчиком.</t>
  </si>
  <si>
    <t>Возможные допущенные 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Проектной документацией.</t>
  </si>
  <si>
    <t>КОМПЛЕКС РАБОТ ПО ОТДЕЛКЕ ТЕХНИЧЕСКИХ ПОМЕЩЕНИЙ</t>
  </si>
  <si>
    <t>КОМПЛЕКС РАБОТ ПО УСТРОЙСТВУ ПОЛОВ</t>
  </si>
  <si>
    <t>Устройство стяжки из фиброцементного раствора М150 толщ. 40 мм</t>
  </si>
  <si>
    <t>Устройство стяжки из фиброцементного раствора М150 толщ. 50 мм</t>
  </si>
  <si>
    <t>Устройство стяжки из фиброцементного раствора М150 толщ. 55 мм</t>
  </si>
  <si>
    <t>Стяжки</t>
  </si>
  <si>
    <t>Стяжки со Стенофоном</t>
  </si>
  <si>
    <t>Устройство стяжки из фиброцементного раствора М150 толщ. 45 мм</t>
  </si>
  <si>
    <t>тип пола 17</t>
  </si>
  <si>
    <t>Стяжки на балконах</t>
  </si>
  <si>
    <t>Устройство стяжки из фиброцементного раствора М150 толщ. 40 мм с пароизоляцией полиэтиленовой пленкой 200 мкм</t>
  </si>
  <si>
    <t>Устройство стяжки из фиброцементного раствора М150 толщ. 50 мм с пароизоляцией полиэтиленовой пленкой 200 мкм</t>
  </si>
  <si>
    <t>Изоляция мин. ватой толщ. 50 мм, плотность не менее 115 кг/м3, коэфф. теплопроводности 0,042 Вт/м*С (см. ТУ АР-ТЗИ-3)</t>
  </si>
  <si>
    <t>м2 пола</t>
  </si>
  <si>
    <t>сек. 1</t>
  </si>
  <si>
    <t>сек. 2</t>
  </si>
  <si>
    <t>сек. 3</t>
  </si>
  <si>
    <t>сек. 4</t>
  </si>
  <si>
    <t>сек. 5</t>
  </si>
  <si>
    <t>сек. 6</t>
  </si>
  <si>
    <t>сек. 7</t>
  </si>
  <si>
    <t>сек. 8</t>
  </si>
  <si>
    <t>1.1.2.1</t>
  </si>
  <si>
    <t>1.1.2.2</t>
  </si>
  <si>
    <r>
      <t xml:space="preserve">Утверждая настоящий расчет стороны согласовали, что цена за единицу расчета (измерения) и общая стоимость работ включает все расходы Подрядчика на выполнение полного комплекса отделочных работ на всей проектируемой площади многоквартирного жилого дома, однако учитывая конечную цель строительства, настоящим стороны договорились, что для расчета цены Договора за единицу расчета (измерения) принимается: </t>
    </r>
    <r>
      <rPr>
        <b/>
        <sz val="13"/>
        <rFont val="Times New Roman"/>
        <family val="1"/>
        <charset val="204"/>
      </rPr>
      <t>м2 прод. S</t>
    </r>
    <r>
      <rPr>
        <sz val="13"/>
        <rFont val="Times New Roman"/>
        <family val="1"/>
        <charset val="204"/>
      </rPr>
      <t xml:space="preserve"> = продаваемая площадь квартир (с учетом ст.15 ЖК РФ), встроенных помещений по договорам участия в долевом строительстве, принятым у Заказчика.
</t>
    </r>
    <r>
      <rPr>
        <b/>
        <sz val="13"/>
        <rFont val="Times New Roman"/>
        <family val="1"/>
        <charset val="204"/>
      </rPr>
      <t>м2</t>
    </r>
    <r>
      <rPr>
        <sz val="13"/>
        <rFont val="Times New Roman"/>
        <family val="1"/>
        <charset val="204"/>
      </rPr>
      <t xml:space="preserve"> = Общая площадь помещения, согласно ТЭП.</t>
    </r>
  </si>
  <si>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по этажам к местам монтажа (в т.ч. материалов и оборудования поставки Генподрядчика);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генподрядчику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Подрядчиком, 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Генподрядчиком; подготовка и передача Генподрядчику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Генподрядчику/Подрядчикам,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Подрядчика.</t>
  </si>
  <si>
    <r>
      <t xml:space="preserve">Расчетом учтены все условия и требования, необходимые для выполнения полного комплекса работ "под ключ", в том числе, но не ограничиваясь:
</t>
    </r>
    <r>
      <rPr>
        <sz val="13"/>
        <rFont val="Times New Roman"/>
        <family val="1"/>
        <charset val="204"/>
      </rPr>
      <t xml:space="preserve">- черновая и чистовая (в технических помещениях) отделка полов, стен и потолков, в т.ч. тепло-, звуко-, виброизоляция помещений в соответствии с рабочим Проектом и требуемая для ввода объекта в эксплуатацию и последующей передачи правообладателям (участникам долевого строительства и СКС),
- выполнение штукатурных работ и устройство стяжек полов механизированным способом,
- полная подготовка поверхности стен и потолков под чистовую отделку в зависимости от типа финишного покрытия в соответствии с требованиями СП 71.13330.2016, табл. 7.5,
- оштукатуривание по сетке узлов гидроизоляции в местах заведения ее на стены,
- устройство дверных и оконных штукатурных откосов (в МОП и вспомогательных помещениях), дверных откосов в квартирах с чистовой отделкой,
- устройство конструкции пола в дверных проемах,
- устройство примыкания штукатурки стен и перегородок к поверхности монолитных перекрытий, с устройством деформационного шва на толщину штукатурки и высотой 10-30 мм, в т.ч. монтаж потолочных галтелей,
- устройство примыканий стен, перегородок и плит перекрытий к смонтированным сборным железобетонным элементам (лифтовые шахты, вент. блоки), в т.ч. деформационные швы между лифтовыми шахтами, между лифтовой шахтой и ж/б стеной (внешний вид и марку профиля для заделки деф. шва согласовать с ООО "Сэтл Строй"), устройство вертикальных швов в местах установки вентблоков,
- зашивка коммуникаций с устройством ревизионных люков в тех. помещениях,
- отделка приямков в тех. помещениях,
- мероприятия по предотвращению затапливания помещений с верхних этажей, в связи с отсутствием кровельного покрытия (в случае необходимости),
- поставка и монтаж электрических конвекторов для обеспечения температурного режима в технических помещениях (в случае необходимости),
- полная уборка помещений (по окончании работ), включая очистку и помывку окон и дверей, инженерного оборудования, радиаторов отопления, влажную уборку полов всех помещений, а также всех кафельных поверхностей, удаление товарных наклеек.
</t>
    </r>
  </si>
  <si>
    <t>Полный комплекс работ по черновой и чистовой отделке полов, стен, потолков (в т.ч. теплоизоляция)</t>
  </si>
  <si>
    <t>Стяжки с ТИЗ и пленкой</t>
  </si>
  <si>
    <t>Звукоизоляция из сшитого пенополиэтилена (Стенофон толщ. 6 мм)</t>
  </si>
  <si>
    <t>выполнения полного комплекса работ по отделке технических помещений, 
черновой отделке вспомогательных помещений, квартир, МОП</t>
  </si>
  <si>
    <t>на объекте: Многоквартирный дом со встроенными помещениями и встроенным подземным гаражом
по адресу: Санкт-Петербург, Пулковское шоссе, дом 103, литера Р, участок 69, кадастровый номер 78:14:0772303:3780</t>
  </si>
  <si>
    <t>Основание: АР ст. Р, утвержденный "в произв-во работ"</t>
  </si>
  <si>
    <t>УЧАСТОК 68</t>
  </si>
  <si>
    <t>на объекте: Многоквартирный дом со встроенными помещениями, встроенным подземным гаражом, распределительный пункт с трансформаторной подстанцией
по адресу: Санкт-Петербург, Пулковское шоссе, дом 103, литера Р, участок 68, кадастровый номер 78:14:0772303:3779</t>
  </si>
  <si>
    <t>ВСТРОЕННЫЕ ПОМЕЩЕНИЯ</t>
  </si>
  <si>
    <t>Корпус 6.1 (секции 1-7)</t>
  </si>
  <si>
    <t>Встроенные коммерческие помещения (пом. 109, 112, 115, 118, 121, 124), 1 - й этаж, Тип пола 8</t>
  </si>
  <si>
    <t>Санузлы, ПУИ встроенных помещений (пом. 110, 111, 113, 114, 116, 117, 119, 120, 122, 123, 125, 126), 1 - й этаж, Тип пола 9</t>
  </si>
  <si>
    <t>гидроизоляция над стяжкой будет учтена в отдельном расчете</t>
  </si>
  <si>
    <t>ЖИЛАЯ ЧАСТЬ</t>
  </si>
  <si>
    <t>Встроенные коммерческие помещения (пом. 109, 112, 115, 118, 121, 124), 1 - й этаж</t>
  </si>
  <si>
    <t>Санузлы, ПУИ встроенных помещений (пом. 110, 111, 113, 114, 116, 117, 119, 120, 122, 123, 125, 126), 1 - й этаж</t>
  </si>
  <si>
    <t>Штукатурка кирпичных стен и перегородок, в т.ч. бетонный кирпич цем.-песч. раствором толщ. до 20 мм</t>
  </si>
  <si>
    <t>Основные лестничные клетки (площадки 1 - 5-й этажи), Тип пола 14</t>
  </si>
  <si>
    <t>Устройство стяжки из фиброцементного раствора М150 толщ. 70 мм</t>
  </si>
  <si>
    <t>пропитка упрочняющим составом будет учтена в Расчете на чистовую отделку</t>
  </si>
  <si>
    <t>Изоляция из пенополистирола толщ. 50 мм, плотность ... кг/м3, коэфф. теплопроводности не более ... Вт/м*С (см. ТУ АР-ТЗИ-3)</t>
  </si>
  <si>
    <t>Мусоросборные камеры, ПУИ, 1 - й этаж, Тип пола 3</t>
  </si>
  <si>
    <t>Гидроизоляция в 1 слой битумная рулонная наплавляемая, с заведением на стены на высоту 300 мм</t>
  </si>
  <si>
    <t>Устройство стяжки из фиброцементного раствора М150 толщ. 40-60 мм с пароизоляцией полиэтиленовой пленкой 200 мкм</t>
  </si>
  <si>
    <t>тип пола 7
гидроизоляция над стяжкой будет учтена в отдельном расчете</t>
  </si>
  <si>
    <t>тип пола 6, 11, 13, 13.1</t>
  </si>
  <si>
    <t>Изоляция мин. ватой толщ. 40 мм, плотность не менее 115 кг/м3, коэфф. теплопроводности 0,042 Вт/м*С (см. ТУ АР-ТЗИ-3)</t>
  </si>
  <si>
    <t>тип пола 13.1</t>
  </si>
  <si>
    <t>тип пола 15</t>
  </si>
  <si>
    <t>тип пола 16</t>
  </si>
  <si>
    <t>МОП, вспомогательные помещения, квартиры, 2 - 5-й этажи, Тип пола 15, 16, 17, 18, 19</t>
  </si>
  <si>
    <t>тип пола 18, 19</t>
  </si>
  <si>
    <t>тип пола 15, 16, 17, 18, 19</t>
  </si>
  <si>
    <t>Вестибюль, колясочная секции 3 (пом. 101, 107), Тип пола 24</t>
  </si>
  <si>
    <t>Засыпка керамзитовым гравием толщ. 250 мм</t>
  </si>
  <si>
    <t>тип пола 5, 12, 25
гидроизоляция над стяжкой будет учтена в отдельном расчете</t>
  </si>
  <si>
    <t>МОП, вспомогательные помещения, квартиры, 1 - й этаж, Тип пола 5, 6, 7, 11, 12, 13, 13.1, 25</t>
  </si>
  <si>
    <t>тип пола 5, 6, 7, 11, 12, 13, 25</t>
  </si>
  <si>
    <t>Застекленные балконы и лоджии квартир, 2 - й этаж, Тип пола 26</t>
  </si>
  <si>
    <t>Обработка покрытия обеспыливающей пропиткой</t>
  </si>
  <si>
    <t>Устройство цементно-песчаной стяжки из раствора М200, армированной фиброволокном, толщ. 40 мм с пароизоляцией полиэтиленовой пленкой 200 мкм</t>
  </si>
  <si>
    <t>Изоляция мин. ватой толщ. 50 мм, плотность не менее 155 кг/м3, коэфф. теплопроводности ... Вт/м*С (см. ТУ АР-ТЗИ-1 п. 2)</t>
  </si>
  <si>
    <t>Изоляция мин. ватой толщ. 100 мм, плотность не менее 100 кг/м3, коэфф. теплопроводности ... Вт/м*С (см. ТУ АР-ТЗИ-1 п. 1)</t>
  </si>
  <si>
    <t>Пароизоляция гидроизоляционным материалом типа ЭПП гибкостью на брусе не выше -15ºС с праймированием поверхности</t>
  </si>
  <si>
    <t>Балконы (террасы), 5 - й этаж, Тип пола 21, 22</t>
  </si>
  <si>
    <t>тип пола 22,
ниже расположенные слои выполняет подрядчик по кровле</t>
  </si>
  <si>
    <t>тип пола 21
ниже расположенные слои выполняет подрядчик по кровле</t>
  </si>
  <si>
    <t>теплоизоляция и зашика ГКЛ / ГВЛВ будет учтена в отдельном расчете</t>
  </si>
  <si>
    <t>Полный комплекс работ по отделке стен, потолков (теплоизоляция)</t>
  </si>
  <si>
    <t>Помещение подвала (пом. 001)</t>
  </si>
  <si>
    <t>Насосная (пом. 003)</t>
  </si>
  <si>
    <t>Водомерный узел (пом. 004)</t>
  </si>
  <si>
    <t>Электрощитовая (пом. 005)</t>
  </si>
  <si>
    <t>Приямки</t>
  </si>
  <si>
    <t>Полный комплекс работ по черновой и чистовой отделке полов</t>
  </si>
  <si>
    <t>Спуски в подвал</t>
  </si>
  <si>
    <t>площадь с учетом горизонтальной проекции лестничного марша</t>
  </si>
  <si>
    <t>1.1.1.1</t>
  </si>
  <si>
    <t>1.1.1.2</t>
  </si>
  <si>
    <t>1.1.1.3</t>
  </si>
  <si>
    <t>1.1.1.4</t>
  </si>
  <si>
    <t>1.2.1.1</t>
  </si>
  <si>
    <t>1.2.1.1.1</t>
  </si>
  <si>
    <t>1.2.1.2</t>
  </si>
  <si>
    <t>1.2.1.2.1</t>
  </si>
  <si>
    <t>1.2.1.2.2</t>
  </si>
  <si>
    <t>1.2.1.2.3</t>
  </si>
  <si>
    <t>1.2.1.2.4</t>
  </si>
  <si>
    <t>1.2.1.2.5</t>
  </si>
  <si>
    <t>1.2.1.2.6</t>
  </si>
  <si>
    <t>1.2.1.2.7</t>
  </si>
  <si>
    <t>1.2.1.2.8</t>
  </si>
  <si>
    <t>1.2.1.2.9</t>
  </si>
  <si>
    <t>1.2.1.2.10</t>
  </si>
  <si>
    <t>1.2.1.3</t>
  </si>
  <si>
    <t>1.2.1.3.1</t>
  </si>
  <si>
    <t>1.2.1.3.2</t>
  </si>
  <si>
    <t>1.2.1.3.3</t>
  </si>
  <si>
    <t>1.2.1.3.4</t>
  </si>
  <si>
    <t>1.2.1.3.5</t>
  </si>
  <si>
    <t>1.2.1.4</t>
  </si>
  <si>
    <t>1.2.1.4.1</t>
  </si>
  <si>
    <t>1.2.1.4.2</t>
  </si>
  <si>
    <t>1.2.1.4.3</t>
  </si>
  <si>
    <t>1.2.1.4.4</t>
  </si>
  <si>
    <t>1.2.1.4.5</t>
  </si>
  <si>
    <t>1.2.1.4.6</t>
  </si>
  <si>
    <t>1.2.1.4.7</t>
  </si>
  <si>
    <t>1.2.2.1</t>
  </si>
  <si>
    <t>1.2.2.2</t>
  </si>
  <si>
    <t>1.2.2.3</t>
  </si>
  <si>
    <t>1.2.2.4</t>
  </si>
  <si>
    <t>1.2.3.1</t>
  </si>
  <si>
    <t>1.2.4.1</t>
  </si>
  <si>
    <t>1.2.4.2</t>
  </si>
  <si>
    <t>1.2.4.3</t>
  </si>
  <si>
    <t>1.2.4.4</t>
  </si>
  <si>
    <t>1.2.4.5</t>
  </si>
  <si>
    <t>1.2.4.6</t>
  </si>
  <si>
    <t>1.2.4.7</t>
  </si>
  <si>
    <t>УЧАСТОК 69</t>
  </si>
  <si>
    <t>II</t>
  </si>
  <si>
    <t>Корпус 7.1 (секции 1-6)</t>
  </si>
  <si>
    <t>Изоляция мин. ватой толщ. 30 мм, плотность не менее ... кг/м3, коэфф. теплопроводности 0,042 Вт/м*С (см. ТУ АР-ТЗИ-3 п. 8)</t>
  </si>
  <si>
    <t>Встроенные коммерческие помещения (пом. В1.1. В2.1, В3.1, В4.1, В5.1, В6.1, В7.1, В8.1, В9.1, В10.1, В11.1, В12.1, В13.1), 1 - й этаж, Тип пола 24</t>
  </si>
  <si>
    <t>Санузлы, ПУИ встроенных помещений (пом. В1.2, В1.3, В2.2, В2.3, В3.2, В3.3, В4.2, В4.3, В5.2, В5.3, В6.2, В6.3, В7.2, В7.3, В8.2, В8.3, В9.2, В9.3, В10.2, В10.3, В11.2, В11.3, В12.2, В12.3, В13.2, В13.3), 1 - й этаж, Тип пола 25</t>
  </si>
  <si>
    <t>Встроенные коммерческие помещения (пом. В1.1. В2.1, В3.1, В4.1, В5.1, В6.1, В7.1, В8.1, В9.1, В10.1, В11.1, В12.1, В13.1), 1 - й этаж</t>
  </si>
  <si>
    <t>Санузлы, ПУИ встроенных помещений (пом. В1.2, В1.3, В2.2, В2.3, В3.2, В3.3, В4.2, В4.3, В5.2, В5.3, В6.2, В6.3, В7.2, В7.3, В8.2, В8.3, В9.2, В9.3, В10.2, В10.3, В11.2, В11.3, В12.2, В12.3, В13.2, В13.3), 1 - й этаж</t>
  </si>
  <si>
    <t>тип пола 5,
пропитка упрочняющим составом будет учтена в Расчете на чистовую отделку</t>
  </si>
  <si>
    <t>тип пола 6,
пропитка упрочняющим составом будет учтена в Расчете на чистовую отделку</t>
  </si>
  <si>
    <t>1.2.1.1.2</t>
  </si>
  <si>
    <t>Устройство стяжки из фиброцементного раствора М150 толщ. 55 мм с пароизоляцией полиэтиленовой пленкой 200 мкм</t>
  </si>
  <si>
    <t>тип пола 14</t>
  </si>
  <si>
    <t>тип пола 14
гидроизоляция над стяжкой будет учтена в отдельном расчете</t>
  </si>
  <si>
    <t>Изоляция мин. ватой толщ. 40 мм, плотность не менее ... кг/м3, коэфф. теплопроводности 0,042 Вт/м*С (см. ТУ АР-ТЗИ-3 п. 8)</t>
  </si>
  <si>
    <t>Мусоросборные камеры, ПУИ, 1 - й этаж, Тип пола 14, 15</t>
  </si>
  <si>
    <t>Гидроизоляция в 1 слой битумная рулонная наплавляемая, с заведением на стены на высоту 150 мм</t>
  </si>
  <si>
    <t>Устройство стяжки из фиброцементного раствора М150, по уклону, толщ. min 40 мм с пароизоляцией полиэтиленовой пленкой 200 мкм</t>
  </si>
  <si>
    <t>Устройство стяжки из фиброцементного раствора М150 толщ. 20 мм</t>
  </si>
  <si>
    <t>Основные лестничные клетки (площадки 1 - 5-й этажи), Тип пола 5, 6, 19</t>
  </si>
  <si>
    <t>Устройство стяжки из фиброцементного раствора М150 толщ. 100 мм</t>
  </si>
  <si>
    <t>тип пола 19,
пропитка упрочняющим составом будет учтена в Расчете на чистовую отделку</t>
  </si>
  <si>
    <t>1.2.1.1.3</t>
  </si>
  <si>
    <t>тип пола 10, 11, 11.1
гидроизоляция над стяжкой будет учтена в отдельном расчете</t>
  </si>
  <si>
    <t>Изоляция мин. ватой толщ. 50 мм, плотность не менее ... кг/м3, коэфф. теплопроводности 0,042 Вт/м*С (см. ТУ АР-ТЗИ-3 п. 8)</t>
  </si>
  <si>
    <t>тип пола 12</t>
  </si>
  <si>
    <t>тип пола 10, 11, 11.1, 13</t>
  </si>
  <si>
    <t>тип пола 12, 13
гидроизоляция над стяжкой будет учтена в отдельном расчете</t>
  </si>
  <si>
    <t>Устройство стяжки из фиброцементного раствора М150 толщ. 67 мм с пароизоляцией полиэтиленовой пленкой 200 мкм</t>
  </si>
  <si>
    <t>тип пола 16, 17</t>
  </si>
  <si>
    <t>тип пола 17
гидроизоляция над стяжкой будет учтена в отдельном расчете</t>
  </si>
  <si>
    <t>1.2.1.2.11</t>
  </si>
  <si>
    <t>1.2.1.2.12</t>
  </si>
  <si>
    <t>1.2.1.2.13</t>
  </si>
  <si>
    <t>тип пола 1, 2</t>
  </si>
  <si>
    <t>МОП, вспомогательные помещения, квартиры, 2 - 5-й этажи, Тип пола 1, 2, 3, 4</t>
  </si>
  <si>
    <t>тип пола 1, 2, 3, 4</t>
  </si>
  <si>
    <t>тип пола 3, 4
гидроизоляция над стяжкой будет учтена в отдельном расчете</t>
  </si>
  <si>
    <t>тип пола 8
ниже расположенные слои выполняет подрядчик по кровле</t>
  </si>
  <si>
    <t>Балконы (террасы), 5 - й этаж, Тип пола 8, 9</t>
  </si>
  <si>
    <t>тип пола 9
ниже расположенные слои выполняет подрядчик по кровле</t>
  </si>
  <si>
    <t>Застекленные балконы и лоджии квартир, 2 - й этаж, Тип пола 9.1</t>
  </si>
  <si>
    <t>Устройство стяжки из цементно-песчаной раствора М150, армированной сеткой 3ВрI 50/50, толщ. 40 мм</t>
  </si>
  <si>
    <t>Изоляция мин. ватой толщ. 130 мм, плотность не менее 100 кг/м3, коэфф. теплопроводности ... Вт/м*С (см. ТУ АР-ТЗИ-1 п. 1)</t>
  </si>
  <si>
    <t>Изоляция мин. ватой толщ. 40 мм, плотность не менее 155 кг/м3, коэфф. теплопроводности ... Вт/м*С (см. ТУ АР-ТЗИ-1 п. 2)</t>
  </si>
  <si>
    <t>Устройство стяжки из цементно-песчаного раствора М150, армированной сеткой 3ВрI 50/50. по уклону, толщ. min 20 мм</t>
  </si>
  <si>
    <t>Устройство стяжки из цементно-песчаного раствора М150, армированной сеткой 3ВрI 50/50, по уклону, толщ. 20-60 мм</t>
  </si>
  <si>
    <t>Устройство стяжки из цементно-песчаного раствора М150, по уклону, толщ. 20-60 мм</t>
  </si>
  <si>
    <t>Устройство стяжки из цементно-песчаного раствора М150, по уклону, толщ. 20-40 мм</t>
  </si>
  <si>
    <t>Гидроизоляционный материал типа ЭКП гибкостью на брусе не выше -20ºС в 1 слой, с заведением на стены</t>
  </si>
  <si>
    <t>Водомерный узел, насосная станция хоз.-питьевого водоснабжения (пом. П.5.1)</t>
  </si>
  <si>
    <t>ИТП (пом. П.5.3, П.5.4)</t>
  </si>
  <si>
    <t>Электрощитовая (пом. П.1.2, П.4.1, П.6.1)</t>
  </si>
  <si>
    <t>Корпус 6.2 (секции 8-13)</t>
  </si>
  <si>
    <t>тип пола 11, 13, 13.1</t>
  </si>
  <si>
    <t>МОП, вспомогательные помещения, квартиры, 1 - й этаж, Тип пола 5, 11, 12, 13, 13.1, 25</t>
  </si>
  <si>
    <t>тип пола 5, 11, 12, 13, 25</t>
  </si>
  <si>
    <t>сек. 9</t>
  </si>
  <si>
    <t>сек. 10</t>
  </si>
  <si>
    <t>сек. 11</t>
  </si>
  <si>
    <t>сек. 12</t>
  </si>
  <si>
    <t>сек. 13</t>
  </si>
  <si>
    <t>Электрощитовая (пом. 002)</t>
  </si>
  <si>
    <t>ИТП (пом. 005)</t>
  </si>
  <si>
    <t>Корпус 7.2 (секции 1-4)</t>
  </si>
  <si>
    <t>Мусоросборные камеры, 1 - й этаж, Тип пола 15</t>
  </si>
  <si>
    <t>Электрощитовая (пом. П.3.2)</t>
  </si>
  <si>
    <t>Водомерный узел, насосная станция хоз.-питьевого водоснабжения (пом. П.3.3)</t>
  </si>
  <si>
    <t>ИТП (пом. П.3.4)</t>
  </si>
  <si>
    <t>Корпус 7.3 (секции 1-3)</t>
  </si>
  <si>
    <t>Электрощитовая (пом. П.1.2)</t>
  </si>
  <si>
    <t>ИТП (пом. П.2.2)</t>
  </si>
  <si>
    <t>Водомерный узел, насосная станция хоз.-питьевого водоснабжения (пом. П.2.3)</t>
  </si>
  <si>
    <t>Полный комплекс работ по черновой и чистовой отделке полов (в т.ч. теплоизоляция)</t>
  </si>
  <si>
    <t>Корпус 7.4 (секции 1-3)</t>
  </si>
  <si>
    <t>Электрощитовая (пом. П.2.2)</t>
  </si>
  <si>
    <t>ИТП (пом. П.3.2)</t>
  </si>
  <si>
    <t>МОП, вспомогательные помещения, квартиры, вход на ЛК, 1 - й этаж, Тип пола 10, 11, 11.1, 12, 13, 16, 17</t>
  </si>
  <si>
    <t>МОП, вспомогательные помещения, квартиры, вход на ЛК, 1 - й этаж, Тип пола 10, 11, 11.1, 12, 13</t>
  </si>
  <si>
    <t>2</t>
  </si>
  <si>
    <t>2.1</t>
  </si>
  <si>
    <t>2.1.1</t>
  </si>
  <si>
    <t>2.1.1.1</t>
  </si>
  <si>
    <t>2.1.1.2</t>
  </si>
  <si>
    <t>2.1.1.3</t>
  </si>
  <si>
    <t>2.1.1.4</t>
  </si>
  <si>
    <t>2.1.2</t>
  </si>
  <si>
    <t>2.1.3</t>
  </si>
  <si>
    <t>2.1.4</t>
  </si>
  <si>
    <t>3</t>
  </si>
  <si>
    <t>3.1</t>
  </si>
  <si>
    <t>3.1.1</t>
  </si>
  <si>
    <t>3.1.1.1</t>
  </si>
  <si>
    <t>3.1.1.2</t>
  </si>
  <si>
    <t>3.1.1.3</t>
  </si>
  <si>
    <t>3.1.1.4</t>
  </si>
  <si>
    <t>3.1.2</t>
  </si>
  <si>
    <t>3.1.3</t>
  </si>
  <si>
    <t>3.1.4</t>
  </si>
  <si>
    <t>4</t>
  </si>
  <si>
    <t>4.1</t>
  </si>
  <si>
    <t>4.1.1</t>
  </si>
  <si>
    <t>4.1.1.1</t>
  </si>
  <si>
    <t>4.1.1.2</t>
  </si>
  <si>
    <t>4.1.1.3</t>
  </si>
  <si>
    <t>4.1.1.4</t>
  </si>
  <si>
    <t>4.1.2</t>
  </si>
  <si>
    <t>4.1.3</t>
  </si>
  <si>
    <t>4.1.4</t>
  </si>
  <si>
    <t>2.1.1.1.1</t>
  </si>
  <si>
    <t>2.1.1.2.1</t>
  </si>
  <si>
    <t>2.1.1.2.2</t>
  </si>
  <si>
    <t>2.1.1.2.3</t>
  </si>
  <si>
    <t>2.1.1.2.4</t>
  </si>
  <si>
    <t>2.1.1.2.5</t>
  </si>
  <si>
    <t>2.1.1.2.6</t>
  </si>
  <si>
    <t>2.1.1.2.7</t>
  </si>
  <si>
    <t>2.1.1.3.1</t>
  </si>
  <si>
    <t>2.1.1.3.2</t>
  </si>
  <si>
    <t>2.1.1.3.3</t>
  </si>
  <si>
    <t>2.1.1.3.4</t>
  </si>
  <si>
    <t>2.1.1.3.5</t>
  </si>
  <si>
    <t>2.1.1.4.1</t>
  </si>
  <si>
    <t>2.1.1.4.2</t>
  </si>
  <si>
    <t>2.1.1.4.3</t>
  </si>
  <si>
    <t>2.1.1.4.4</t>
  </si>
  <si>
    <t>2.1.1.4.5</t>
  </si>
  <si>
    <t>2.1.1.4.6</t>
  </si>
  <si>
    <t>2.1.1.4.7</t>
  </si>
  <si>
    <t>2.1.2.1</t>
  </si>
  <si>
    <t>2.1.2.2</t>
  </si>
  <si>
    <t>2.1.2.3</t>
  </si>
  <si>
    <t>2.1.2.4</t>
  </si>
  <si>
    <t>2.1.3.1</t>
  </si>
  <si>
    <t>2.1.4.1</t>
  </si>
  <si>
    <t>2.1.4.2</t>
  </si>
  <si>
    <t>2.1.4.3</t>
  </si>
  <si>
    <t>2.1.4.4</t>
  </si>
  <si>
    <t>2.1.4.5</t>
  </si>
  <si>
    <t>2.1.4.6</t>
  </si>
  <si>
    <t>2.1.4.7</t>
  </si>
  <si>
    <t>2.1.1.1.2</t>
  </si>
  <si>
    <t>2.1.1.1.3</t>
  </si>
  <si>
    <t>2.1.1.5</t>
  </si>
  <si>
    <t>2.1.1.6</t>
  </si>
  <si>
    <t>2.1.1.7</t>
  </si>
  <si>
    <t>2.1.1.8</t>
  </si>
  <si>
    <t>2.1.1.9</t>
  </si>
  <si>
    <t>3.1.1.1.1</t>
  </si>
  <si>
    <t>3.1.1.1.2</t>
  </si>
  <si>
    <t>3.1.1.1.3</t>
  </si>
  <si>
    <t>3.1.1.2.1</t>
  </si>
  <si>
    <t>3.1.1.2.2</t>
  </si>
  <si>
    <t>3.1.1.2.3</t>
  </si>
  <si>
    <t>3.1.1.2.4</t>
  </si>
  <si>
    <t>3.1.1.2.5</t>
  </si>
  <si>
    <t>3.1.1.2.6</t>
  </si>
  <si>
    <t>3.1.1.2.7</t>
  </si>
  <si>
    <t>3.1.1.2.8</t>
  </si>
  <si>
    <t>3.1.1.2.9</t>
  </si>
  <si>
    <t>3.1.1.2.10</t>
  </si>
  <si>
    <t>3.1.1.3.1</t>
  </si>
  <si>
    <t>3.1.1.3.2</t>
  </si>
  <si>
    <t>3.1.1.3.3</t>
  </si>
  <si>
    <t>3.1.1.4.1</t>
  </si>
  <si>
    <t>3.1.1.4.2</t>
  </si>
  <si>
    <t>3.1.2.1</t>
  </si>
  <si>
    <t>3.1.2.2</t>
  </si>
  <si>
    <t>3.1.2.3</t>
  </si>
  <si>
    <t>3.1.2.4</t>
  </si>
  <si>
    <t>3.1.3.1</t>
  </si>
  <si>
    <t>3.1.4.1</t>
  </si>
  <si>
    <t>3.1.4.2</t>
  </si>
  <si>
    <t>3.1.4.3</t>
  </si>
  <si>
    <t>3.1.4.4</t>
  </si>
  <si>
    <t>3.1.4.5</t>
  </si>
  <si>
    <t>4.1.1.1.1</t>
  </si>
  <si>
    <t>4.1.1.1.2</t>
  </si>
  <si>
    <t>4.1.1.1.3</t>
  </si>
  <si>
    <t>4.1.1.2.1</t>
  </si>
  <si>
    <t>4.1.1.2.2</t>
  </si>
  <si>
    <t>4.1.1.2.3</t>
  </si>
  <si>
    <t>4.1.1.2.4</t>
  </si>
  <si>
    <t>4.1.1.2.5</t>
  </si>
  <si>
    <t>4.1.1.2.6</t>
  </si>
  <si>
    <t>4.1.1.2.7</t>
  </si>
  <si>
    <t>4.1.1.2.8</t>
  </si>
  <si>
    <t>4.1.1.2.9</t>
  </si>
  <si>
    <t>4.1.1.2.10</t>
  </si>
  <si>
    <t>4.1.1.3.1</t>
  </si>
  <si>
    <t>4.1.1.3.2</t>
  </si>
  <si>
    <t>4.1.1.3.3</t>
  </si>
  <si>
    <t>4.1.1.4.1</t>
  </si>
  <si>
    <t>4.1.1.4.2</t>
  </si>
  <si>
    <t>4.1.2.1</t>
  </si>
  <si>
    <t>4.1.2.2</t>
  </si>
  <si>
    <t>4.1.2.3</t>
  </si>
  <si>
    <t>4.1.2.4</t>
  </si>
  <si>
    <t>4.1.3.1</t>
  </si>
  <si>
    <t>4.1.4.1</t>
  </si>
  <si>
    <t>4.1.4.2</t>
  </si>
  <si>
    <t>4.1.4.3</t>
  </si>
  <si>
    <t>4.1.4.4</t>
  </si>
  <si>
    <t>4.1.4.5</t>
  </si>
  <si>
    <t>(без учета гидроизоляции террас 5-го этажа, гидроизоляии мест примыкания плит перекрытий к стенам на застекленных балконах)</t>
  </si>
  <si>
    <t>тип пола 22
ниже расположенные слои выполняет подрядчик по кровле</t>
  </si>
  <si>
    <t>ИТП (пом. 002)</t>
  </si>
  <si>
    <t xml:space="preserve"> участки стен и потолков, расположеные в зоне продухов</t>
  </si>
  <si>
    <t>В расчете стоимости учтены генподрядные услуги в размере 1,5 % от общей стоимости выполняемых Подрядчиком работ.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</si>
</sst>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р_._-;\-* #,##0.00_р_._-;_-* &quot;-&quot;??_р_._-;_-@_-"/>
    <numFmt numFmtId="165" formatCode="#,##0_ ;\-#,##0\ "/>
    <numFmt numFmtId="166" formatCode="#,##0.00_ ;\-#,##0.00\ "/>
  </numFmts>
  <fonts count="23" x14ac:knownFonts="1">
    <font>
      <sz val="11"/>
      <color theme="1"/>
      <name val="Calibri"/>
      <family val="2"/>
      <charset val="204"/>
      <scheme val="minor"/>
    </font>
    <font>
      <sz val="10"/>
      <name val="Arial Cyr"/>
      <charset val="204"/>
    </font>
    <font>
      <sz val="10"/>
      <name val="Arial"/>
      <family val="2"/>
      <charset val="204"/>
    </font>
    <font>
      <sz val="12"/>
      <name val="Times New Roman"/>
      <family val="1"/>
      <charset val="204"/>
    </font>
    <font>
      <b/>
      <sz val="11"/>
      <name val="Times New Roman"/>
      <family val="1"/>
      <charset val="204"/>
    </font>
    <font>
      <sz val="10"/>
      <name val="Times New Roman"/>
      <family val="1"/>
      <charset val="204"/>
    </font>
    <font>
      <b/>
      <sz val="9"/>
      <name val="Times New Roman"/>
      <family val="1"/>
      <charset val="204"/>
    </font>
    <font>
      <b/>
      <sz val="10"/>
      <name val="Times New Roman"/>
      <family val="1"/>
      <charset val="204"/>
    </font>
    <font>
      <b/>
      <sz val="16"/>
      <name val="Times New Roman"/>
      <family val="1"/>
      <charset val="204"/>
    </font>
    <font>
      <b/>
      <sz val="17"/>
      <name val="Times New Roman"/>
      <family val="1"/>
      <charset val="204"/>
    </font>
    <font>
      <b/>
      <sz val="12"/>
      <name val="Times New Roman"/>
      <family val="1"/>
      <charset val="204"/>
    </font>
    <font>
      <sz val="11"/>
      <name val="Times New Roman"/>
      <family val="1"/>
      <charset val="204"/>
    </font>
    <font>
      <sz val="9"/>
      <name val="Times New Roman"/>
      <family val="1"/>
      <charset val="204"/>
    </font>
    <font>
      <b/>
      <sz val="14"/>
      <name val="Times New Roman"/>
      <family val="1"/>
      <charset val="204"/>
    </font>
    <font>
      <b/>
      <sz val="14"/>
      <color rgb="FFFF0000"/>
      <name val="Times New Roman"/>
      <family val="1"/>
      <charset val="204"/>
    </font>
    <font>
      <b/>
      <sz val="13"/>
      <color rgb="FFFF0000"/>
      <name val="Times New Roman"/>
      <family val="1"/>
      <charset val="204"/>
    </font>
    <font>
      <sz val="13"/>
      <name val="Times New Roman"/>
      <family val="1"/>
      <charset val="204"/>
    </font>
    <font>
      <b/>
      <sz val="13"/>
      <name val="Times New Roman"/>
      <family val="1"/>
      <charset val="204"/>
    </font>
    <font>
      <sz val="14"/>
      <name val="Times New Roman"/>
      <family val="1"/>
      <charset val="204"/>
    </font>
    <font>
      <sz val="11"/>
      <color rgb="FFFF0000"/>
      <name val="Times New Roman"/>
      <family val="1"/>
      <charset val="204"/>
    </font>
    <font>
      <b/>
      <sz val="12"/>
      <color rgb="FFFF0000"/>
      <name val="Times New Roman"/>
      <family val="1"/>
      <charset val="204"/>
    </font>
    <font>
      <b/>
      <u/>
      <sz val="13"/>
      <name val="Times New Roman"/>
      <family val="1"/>
      <charset val="204"/>
    </font>
    <font>
      <b/>
      <sz val="17"/>
      <color rgb="FFFF0000"/>
      <name val="Times New Roman"/>
      <family val="1"/>
      <charset val="204"/>
    </font>
  </fonts>
  <fills count="8">
    <fill>
      <patternFill patternType="none"/>
    </fill>
    <fill>
      <patternFill patternType="gray125"/>
    </fill>
    <fill>
      <patternFill patternType="solid">
        <fgColor theme="9" tint="0.59999389629810485"/>
        <bgColor indexed="64"/>
      </patternFill>
    </fill>
    <fill>
      <patternFill patternType="solid">
        <fgColor theme="3" tint="0.59999389629810485"/>
        <bgColor indexed="64"/>
      </patternFill>
    </fill>
    <fill>
      <patternFill patternType="solid">
        <fgColor rgb="FFFFFF99"/>
        <bgColor indexed="64"/>
      </patternFill>
    </fill>
    <fill>
      <patternFill patternType="solid">
        <fgColor theme="6" tint="0.59999389629810485"/>
        <bgColor indexed="64"/>
      </patternFill>
    </fill>
    <fill>
      <patternFill patternType="solid">
        <fgColor theme="2"/>
        <bgColor indexed="64"/>
      </patternFill>
    </fill>
    <fill>
      <patternFill patternType="solid">
        <fgColor theme="3" tint="0.79998168889431442"/>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style="thin">
        <color indexed="64"/>
      </right>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style="thin">
        <color indexed="64"/>
      </bottom>
      <diagonal/>
    </border>
    <border>
      <left/>
      <right/>
      <top/>
      <bottom style="medium">
        <color indexed="64"/>
      </bottom>
      <diagonal/>
    </border>
    <border>
      <left/>
      <right/>
      <top style="thin">
        <color indexed="64"/>
      </top>
      <bottom style="thin">
        <color indexed="64"/>
      </bottom>
      <diagonal/>
    </border>
    <border>
      <left style="thin">
        <color indexed="64"/>
      </left>
      <right/>
      <top style="medium">
        <color indexed="64"/>
      </top>
      <bottom/>
      <diagonal/>
    </border>
    <border>
      <left style="medium">
        <color indexed="64"/>
      </left>
      <right style="medium">
        <color indexed="64"/>
      </right>
      <top/>
      <bottom style="medium">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top style="thin">
        <color indexed="64"/>
      </top>
      <bottom/>
      <diagonal/>
    </border>
    <border>
      <left/>
      <right/>
      <top style="thin">
        <color indexed="64"/>
      </top>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s>
  <cellStyleXfs count="5">
    <xf numFmtId="0" fontId="0" fillId="0" borderId="0"/>
    <xf numFmtId="0" fontId="1" fillId="0" borderId="0"/>
    <xf numFmtId="0" fontId="2" fillId="0" borderId="0"/>
    <xf numFmtId="164" fontId="1" fillId="0" borderId="0" applyFont="0" applyFill="0" applyBorder="0" applyAlignment="0" applyProtection="0"/>
    <xf numFmtId="0" fontId="1" fillId="0" borderId="0"/>
  </cellStyleXfs>
  <cellXfs count="245">
    <xf numFmtId="0" fontId="0" fillId="0" borderId="0" xfId="0"/>
    <xf numFmtId="0" fontId="3" fillId="0" borderId="0" xfId="0" applyFont="1" applyAlignment="1">
      <alignment horizontal="left" readingOrder="1"/>
    </xf>
    <xf numFmtId="0" fontId="3" fillId="0" borderId="0" xfId="1" applyFont="1" applyFill="1" applyAlignment="1">
      <alignment horizontal="center"/>
    </xf>
    <xf numFmtId="0" fontId="3" fillId="0" borderId="0" xfId="1" applyFont="1" applyFill="1" applyAlignment="1">
      <alignment horizontal="center" vertical="center"/>
    </xf>
    <xf numFmtId="0" fontId="3" fillId="0" borderId="0" xfId="1" applyFont="1"/>
    <xf numFmtId="2" fontId="3" fillId="0" borderId="0" xfId="1" applyNumberFormat="1" applyFont="1" applyAlignment="1">
      <alignment horizontal="center"/>
    </xf>
    <xf numFmtId="0" fontId="3" fillId="0" borderId="0" xfId="0" applyFont="1" applyAlignment="1">
      <alignment horizontal="right" readingOrder="1"/>
    </xf>
    <xf numFmtId="0" fontId="4" fillId="0" borderId="0" xfId="0" applyFont="1" applyAlignment="1">
      <alignment horizontal="left"/>
    </xf>
    <xf numFmtId="0" fontId="5" fillId="0" borderId="0" xfId="1" applyFont="1"/>
    <xf numFmtId="0" fontId="6" fillId="0" borderId="0" xfId="0" applyFont="1" applyAlignment="1">
      <alignment horizontal="left" vertical="center"/>
    </xf>
    <xf numFmtId="0" fontId="5" fillId="0" borderId="0" xfId="1" applyFont="1" applyFill="1" applyAlignment="1">
      <alignment horizontal="center"/>
    </xf>
    <xf numFmtId="2" fontId="5" fillId="0" borderId="0" xfId="1" applyNumberFormat="1" applyFont="1" applyAlignment="1">
      <alignment horizontal="center"/>
    </xf>
    <xf numFmtId="0" fontId="7" fillId="0" borderId="0" xfId="1" applyNumberFormat="1" applyFont="1" applyFill="1" applyBorder="1" applyAlignment="1">
      <alignment horizontal="center" vertical="center"/>
    </xf>
    <xf numFmtId="0" fontId="4" fillId="0" borderId="0" xfId="1" applyNumberFormat="1" applyFont="1" applyFill="1" applyBorder="1" applyAlignment="1">
      <alignment horizontal="center" vertical="center"/>
    </xf>
    <xf numFmtId="0" fontId="7" fillId="0" borderId="0" xfId="1" applyNumberFormat="1" applyFont="1" applyBorder="1" applyAlignment="1">
      <alignment vertical="center"/>
    </xf>
    <xf numFmtId="2" fontId="7" fillId="0" borderId="0" xfId="1" applyNumberFormat="1" applyFont="1" applyBorder="1" applyAlignment="1">
      <alignment horizontal="center" vertical="center"/>
    </xf>
    <xf numFmtId="0" fontId="4" fillId="0" borderId="0" xfId="1" applyNumberFormat="1" applyFont="1" applyBorder="1" applyAlignment="1">
      <alignment horizontal="left" vertical="center"/>
    </xf>
    <xf numFmtId="0" fontId="8" fillId="0" borderId="0" xfId="0" applyFont="1" applyAlignment="1">
      <alignment horizontal="left" vertical="center"/>
    </xf>
    <xf numFmtId="2" fontId="7" fillId="0" borderId="0" xfId="1" applyNumberFormat="1" applyFont="1" applyFill="1" applyBorder="1" applyAlignment="1">
      <alignment horizontal="center" vertical="center"/>
    </xf>
    <xf numFmtId="0" fontId="8" fillId="0" borderId="0" xfId="1" applyFont="1" applyAlignment="1">
      <alignment vertical="center" wrapText="1"/>
    </xf>
    <xf numFmtId="0" fontId="5" fillId="0" borderId="0" xfId="1" applyFont="1" applyFill="1"/>
    <xf numFmtId="0" fontId="11" fillId="0" borderId="0" xfId="0" applyFont="1"/>
    <xf numFmtId="0" fontId="12" fillId="0" borderId="9" xfId="1" applyFont="1" applyFill="1" applyBorder="1" applyAlignment="1">
      <alignment horizontal="center" vertical="center" wrapText="1"/>
    </xf>
    <xf numFmtId="0" fontId="12" fillId="0" borderId="6" xfId="1" applyFont="1" applyFill="1" applyBorder="1" applyAlignment="1">
      <alignment horizontal="center" vertical="center" wrapText="1"/>
    </xf>
    <xf numFmtId="0" fontId="12" fillId="0" borderId="6" xfId="0" applyFont="1" applyFill="1" applyBorder="1" applyAlignment="1">
      <alignment horizontal="center" vertical="center" wrapText="1"/>
    </xf>
    <xf numFmtId="0" fontId="12" fillId="0" borderId="0" xfId="0" applyFont="1" applyAlignment="1">
      <alignment horizontal="left" vertical="center"/>
    </xf>
    <xf numFmtId="0" fontId="5" fillId="0" borderId="0" xfId="1" applyNumberFormat="1" applyFont="1" applyFill="1" applyBorder="1" applyAlignment="1">
      <alignment horizontal="center" vertical="center"/>
    </xf>
    <xf numFmtId="0" fontId="12" fillId="0" borderId="12" xfId="0" applyFont="1" applyFill="1" applyBorder="1" applyAlignment="1">
      <alignment horizontal="center" vertical="center" wrapText="1"/>
    </xf>
    <xf numFmtId="0" fontId="12" fillId="0" borderId="9" xfId="0" applyFont="1" applyFill="1" applyBorder="1" applyAlignment="1">
      <alignment horizontal="center" vertical="center" wrapText="1"/>
    </xf>
    <xf numFmtId="165" fontId="12" fillId="0" borderId="10" xfId="3" applyNumberFormat="1" applyFont="1" applyFill="1" applyBorder="1" applyAlignment="1">
      <alignment horizontal="center" vertical="center" wrapText="1"/>
    </xf>
    <xf numFmtId="165" fontId="12" fillId="0" borderId="9" xfId="3" applyNumberFormat="1" applyFont="1" applyFill="1" applyBorder="1" applyAlignment="1">
      <alignment horizontal="center" vertical="center" wrapText="1"/>
    </xf>
    <xf numFmtId="0" fontId="12" fillId="0" borderId="10" xfId="1" applyFont="1" applyFill="1" applyBorder="1" applyAlignment="1">
      <alignment horizontal="center" vertical="center" wrapText="1"/>
    </xf>
    <xf numFmtId="0" fontId="3" fillId="0" borderId="0" xfId="1" applyFont="1" applyFill="1" applyAlignment="1">
      <alignment horizontal="left"/>
    </xf>
    <xf numFmtId="2" fontId="11" fillId="0" borderId="14" xfId="1" applyNumberFormat="1" applyFont="1" applyFill="1" applyBorder="1" applyAlignment="1">
      <alignment horizontal="center" vertical="center" wrapText="1"/>
    </xf>
    <xf numFmtId="0" fontId="11" fillId="0" borderId="17" xfId="1" applyFont="1" applyFill="1" applyBorder="1" applyAlignment="1">
      <alignment horizontal="center" vertical="center" wrapText="1"/>
    </xf>
    <xf numFmtId="0" fontId="11" fillId="0" borderId="0" xfId="0" applyFont="1" applyBorder="1"/>
    <xf numFmtId="0" fontId="13" fillId="0" borderId="0" xfId="1" applyFont="1" applyAlignment="1">
      <alignment vertical="center" wrapText="1"/>
    </xf>
    <xf numFmtId="0" fontId="12" fillId="0" borderId="22" xfId="0" applyFont="1" applyFill="1" applyBorder="1" applyAlignment="1">
      <alignment horizontal="center" vertical="center" wrapText="1"/>
    </xf>
    <xf numFmtId="165" fontId="12" fillId="0" borderId="6" xfId="3" applyNumberFormat="1" applyFont="1" applyFill="1" applyBorder="1" applyAlignment="1">
      <alignment horizontal="center" vertical="center" wrapText="1"/>
    </xf>
    <xf numFmtId="0" fontId="7" fillId="0" borderId="0" xfId="1" quotePrefix="1" applyFont="1" applyAlignment="1">
      <alignment vertical="center"/>
    </xf>
    <xf numFmtId="0" fontId="5" fillId="3" borderId="1" xfId="1" applyFont="1" applyFill="1" applyBorder="1"/>
    <xf numFmtId="0" fontId="4" fillId="0" borderId="0" xfId="0" applyFont="1" applyBorder="1"/>
    <xf numFmtId="0" fontId="11" fillId="0" borderId="0" xfId="0" applyFont="1" applyFill="1" applyBorder="1"/>
    <xf numFmtId="0" fontId="16" fillId="0" borderId="0" xfId="0" applyFont="1" applyBorder="1" applyAlignment="1">
      <alignment vertical="top"/>
    </xf>
    <xf numFmtId="0" fontId="15" fillId="0" borderId="0" xfId="0" applyFont="1" applyFill="1" applyBorder="1" applyAlignment="1">
      <alignment horizontal="left" vertical="center" indent="1"/>
    </xf>
    <xf numFmtId="0" fontId="11" fillId="0" borderId="0" xfId="0" applyFont="1" applyBorder="1" applyAlignment="1">
      <alignment vertical="center"/>
    </xf>
    <xf numFmtId="0" fontId="13" fillId="0" borderId="0" xfId="0" applyFont="1" applyFill="1" applyBorder="1" applyAlignment="1">
      <alignment horizontal="left" vertical="center" indent="1"/>
    </xf>
    <xf numFmtId="0" fontId="18" fillId="0" borderId="0" xfId="0" applyFont="1" applyFill="1" applyAlignment="1">
      <alignment horizontal="right" wrapText="1"/>
    </xf>
    <xf numFmtId="0" fontId="18" fillId="0" borderId="0" xfId="0" applyFont="1" applyFill="1" applyAlignment="1">
      <alignment vertical="center"/>
    </xf>
    <xf numFmtId="0" fontId="18" fillId="0" borderId="0" xfId="0" applyFont="1" applyFill="1" applyAlignment="1">
      <alignment horizontal="center" vertical="center"/>
    </xf>
    <xf numFmtId="0" fontId="18" fillId="0" borderId="0" xfId="0" applyFont="1" applyFill="1"/>
    <xf numFmtId="0" fontId="18" fillId="0" borderId="0" xfId="0" applyFont="1"/>
    <xf numFmtId="0" fontId="18" fillId="0" borderId="0" xfId="0" applyFont="1" applyFill="1" applyAlignment="1">
      <alignment horizontal="center"/>
    </xf>
    <xf numFmtId="2" fontId="18" fillId="0" borderId="0" xfId="0" applyNumberFormat="1" applyFont="1" applyAlignment="1">
      <alignment horizontal="center"/>
    </xf>
    <xf numFmtId="4" fontId="13" fillId="0" borderId="0" xfId="0" applyNumberFormat="1" applyFont="1" applyBorder="1" applyAlignment="1">
      <alignment horizontal="center"/>
    </xf>
    <xf numFmtId="166" fontId="12" fillId="0" borderId="0" xfId="0" applyNumberFormat="1" applyFont="1" applyBorder="1"/>
    <xf numFmtId="0" fontId="18" fillId="0" borderId="0" xfId="0" applyFont="1" applyBorder="1" applyAlignment="1">
      <alignment vertical="top"/>
    </xf>
    <xf numFmtId="0" fontId="13" fillId="0" borderId="0" xfId="0" applyFont="1" applyFill="1" applyAlignment="1">
      <alignment horizontal="left" vertical="top" indent="1"/>
    </xf>
    <xf numFmtId="0" fontId="13" fillId="0" borderId="0" xfId="0" applyFont="1" applyFill="1" applyAlignment="1">
      <alignment vertical="center" wrapText="1"/>
    </xf>
    <xf numFmtId="0" fontId="18" fillId="0" borderId="0" xfId="0" applyFont="1" applyFill="1" applyAlignment="1">
      <alignment vertical="top" wrapText="1"/>
    </xf>
    <xf numFmtId="0" fontId="18" fillId="0" borderId="0" xfId="0" applyFont="1" applyFill="1" applyBorder="1" applyAlignment="1">
      <alignment vertical="top" wrapText="1"/>
    </xf>
    <xf numFmtId="0" fontId="3" fillId="0" borderId="0" xfId="1" applyNumberFormat="1" applyFont="1" applyFill="1" applyBorder="1" applyAlignment="1">
      <alignment horizontal="left" vertical="center"/>
    </xf>
    <xf numFmtId="0" fontId="7" fillId="0" borderId="0" xfId="0" applyFont="1"/>
    <xf numFmtId="0" fontId="3" fillId="0" borderId="0" xfId="1" applyFont="1" applyAlignment="1">
      <alignment horizontal="left" vertical="center"/>
    </xf>
    <xf numFmtId="0" fontId="5" fillId="0" borderId="0" xfId="1" applyFont="1" applyAlignment="1">
      <alignment horizontal="left" vertical="center"/>
    </xf>
    <xf numFmtId="0" fontId="7" fillId="0" borderId="0" xfId="1" applyNumberFormat="1" applyFont="1" applyBorder="1" applyAlignment="1">
      <alignment horizontal="left" vertical="center"/>
    </xf>
    <xf numFmtId="0" fontId="7" fillId="0" borderId="0" xfId="1" applyNumberFormat="1" applyFont="1" applyFill="1" applyBorder="1" applyAlignment="1">
      <alignment horizontal="left" vertical="center"/>
    </xf>
    <xf numFmtId="0" fontId="8" fillId="0" borderId="0" xfId="1" applyFont="1" applyAlignment="1">
      <alignment horizontal="left" vertical="center" wrapText="1"/>
    </xf>
    <xf numFmtId="0" fontId="13" fillId="0" borderId="0" xfId="1" applyFont="1" applyAlignment="1">
      <alignment horizontal="left" vertical="center" wrapText="1"/>
    </xf>
    <xf numFmtId="0" fontId="11" fillId="0" borderId="0" xfId="0" applyFont="1" applyAlignment="1">
      <alignment horizontal="left" vertical="center"/>
    </xf>
    <xf numFmtId="0" fontId="11" fillId="0" borderId="0" xfId="0" applyFont="1" applyBorder="1" applyAlignment="1">
      <alignment horizontal="left" vertical="center"/>
    </xf>
    <xf numFmtId="0" fontId="11" fillId="0" borderId="0" xfId="0" applyFont="1" applyFill="1" applyBorder="1" applyAlignment="1">
      <alignment horizontal="left" vertical="center"/>
    </xf>
    <xf numFmtId="0" fontId="18" fillId="0" borderId="0" xfId="0" applyFont="1" applyFill="1" applyAlignment="1">
      <alignment horizontal="left" vertical="center" wrapText="1"/>
    </xf>
    <xf numFmtId="0" fontId="18" fillId="0" borderId="0" xfId="0" applyFont="1" applyFill="1" applyBorder="1" applyAlignment="1">
      <alignment horizontal="left" vertical="center" wrapText="1"/>
    </xf>
    <xf numFmtId="0" fontId="20" fillId="0" borderId="0" xfId="1" applyFont="1"/>
    <xf numFmtId="0" fontId="10" fillId="0" borderId="0" xfId="1" applyFont="1" applyFill="1" applyAlignment="1">
      <alignment horizontal="center"/>
    </xf>
    <xf numFmtId="0" fontId="3" fillId="0" borderId="0" xfId="1" applyNumberFormat="1" applyFont="1" applyFill="1" applyBorder="1" applyAlignment="1">
      <alignment horizontal="center" vertical="center"/>
    </xf>
    <xf numFmtId="0" fontId="3" fillId="0" borderId="0" xfId="1" applyNumberFormat="1" applyFont="1" applyFill="1" applyBorder="1" applyAlignment="1">
      <alignment vertical="center"/>
    </xf>
    <xf numFmtId="0" fontId="3" fillId="0" borderId="0" xfId="0" applyFont="1" applyAlignment="1">
      <alignment horizontal="left" vertical="center"/>
    </xf>
    <xf numFmtId="0" fontId="11" fillId="0" borderId="15" xfId="1" applyFont="1" applyFill="1" applyBorder="1" applyAlignment="1">
      <alignment horizontal="center" vertical="center" wrapText="1"/>
    </xf>
    <xf numFmtId="0" fontId="12" fillId="0" borderId="25" xfId="1" applyFont="1" applyFill="1" applyBorder="1" applyAlignment="1">
      <alignment horizontal="center" vertical="center" wrapText="1"/>
    </xf>
    <xf numFmtId="0" fontId="17" fillId="0" borderId="0" xfId="0" applyFont="1" applyFill="1" applyBorder="1" applyAlignment="1">
      <alignment vertical="center"/>
    </xf>
    <xf numFmtId="0" fontId="16" fillId="0" borderId="0" xfId="0" applyFont="1" applyBorder="1"/>
    <xf numFmtId="0" fontId="16" fillId="0" borderId="0" xfId="0" applyFont="1" applyBorder="1" applyAlignment="1">
      <alignment vertical="center"/>
    </xf>
    <xf numFmtId="0" fontId="13" fillId="0" borderId="0" xfId="0" applyFont="1" applyFill="1" applyAlignment="1">
      <alignment vertical="top" wrapText="1"/>
    </xf>
    <xf numFmtId="0" fontId="10" fillId="2" borderId="1" xfId="0" applyFont="1" applyFill="1" applyBorder="1" applyAlignment="1">
      <alignment horizontal="left" vertical="center"/>
    </xf>
    <xf numFmtId="4" fontId="11" fillId="3" borderId="1" xfId="0" applyNumberFormat="1" applyFont="1" applyFill="1" applyBorder="1" applyAlignment="1">
      <alignment horizontal="center" vertical="center"/>
    </xf>
    <xf numFmtId="4" fontId="11" fillId="0" borderId="13" xfId="0" applyNumberFormat="1" applyFont="1" applyBorder="1" applyAlignment="1">
      <alignment horizontal="center" vertical="center"/>
    </xf>
    <xf numFmtId="4" fontId="11" fillId="0" borderId="1" xfId="0" applyNumberFormat="1" applyFont="1" applyBorder="1" applyAlignment="1">
      <alignment horizontal="center" vertical="center"/>
    </xf>
    <xf numFmtId="4" fontId="11" fillId="0" borderId="2" xfId="0" applyNumberFormat="1" applyFont="1" applyBorder="1" applyAlignment="1">
      <alignment horizontal="center" vertical="center"/>
    </xf>
    <xf numFmtId="0" fontId="16" fillId="0" borderId="0" xfId="0" applyFont="1" applyFill="1" applyAlignment="1">
      <alignment vertical="top" wrapText="1"/>
    </xf>
    <xf numFmtId="0" fontId="12" fillId="0" borderId="1" xfId="1" applyFont="1" applyFill="1" applyBorder="1" applyAlignment="1">
      <alignment horizontal="center" vertical="center" wrapText="1"/>
    </xf>
    <xf numFmtId="0" fontId="12" fillId="0" borderId="23" xfId="0" applyFont="1" applyFill="1" applyBorder="1" applyAlignment="1">
      <alignment horizontal="center" vertical="center" wrapText="1"/>
    </xf>
    <xf numFmtId="0" fontId="18" fillId="0" borderId="0" xfId="0" applyFont="1" applyAlignment="1">
      <alignment vertical="top"/>
    </xf>
    <xf numFmtId="0" fontId="19" fillId="0" borderId="0" xfId="0" applyFont="1" applyFill="1" applyAlignment="1">
      <alignment vertical="top"/>
    </xf>
    <xf numFmtId="0" fontId="5" fillId="0" borderId="0" xfId="0" applyFont="1" applyFill="1" applyAlignment="1">
      <alignment horizontal="center"/>
    </xf>
    <xf numFmtId="0" fontId="11" fillId="0" borderId="0" xfId="0" applyFont="1" applyFill="1" applyAlignment="1">
      <alignment vertical="top"/>
    </xf>
    <xf numFmtId="0" fontId="11" fillId="0" borderId="0" xfId="0" applyFont="1" applyFill="1" applyAlignment="1">
      <alignment wrapText="1"/>
    </xf>
    <xf numFmtId="0" fontId="18" fillId="0" borderId="0" xfId="0" applyFont="1" applyAlignment="1">
      <alignment vertical="top" wrapText="1"/>
    </xf>
    <xf numFmtId="0" fontId="11" fillId="0" borderId="0" xfId="1" applyFont="1" applyFill="1" applyAlignment="1">
      <alignment horizontal="right" vertical="center"/>
    </xf>
    <xf numFmtId="49" fontId="10" fillId="2" borderId="21" xfId="0" applyNumberFormat="1" applyFont="1" applyFill="1" applyBorder="1" applyAlignment="1">
      <alignment horizontal="center" vertical="center" wrapText="1"/>
    </xf>
    <xf numFmtId="49" fontId="10" fillId="2" borderId="1" xfId="0" applyNumberFormat="1" applyFont="1" applyFill="1" applyBorder="1" applyAlignment="1">
      <alignment horizontal="center" vertical="center" wrapText="1"/>
    </xf>
    <xf numFmtId="0" fontId="10" fillId="2" borderId="20" xfId="0" applyFont="1" applyFill="1" applyBorder="1" applyAlignment="1">
      <alignment horizontal="left" vertical="center" indent="1"/>
    </xf>
    <xf numFmtId="0" fontId="10" fillId="2" borderId="1" xfId="0" applyFont="1" applyFill="1" applyBorder="1" applyAlignment="1">
      <alignment horizontal="center" vertical="center"/>
    </xf>
    <xf numFmtId="4" fontId="10" fillId="2" borderId="1" xfId="0" applyNumberFormat="1" applyFont="1" applyFill="1" applyBorder="1" applyAlignment="1">
      <alignment horizontal="center" vertical="center"/>
    </xf>
    <xf numFmtId="4" fontId="3" fillId="2" borderId="21" xfId="0" applyNumberFormat="1" applyFont="1" applyFill="1" applyBorder="1" applyAlignment="1">
      <alignment horizontal="center" vertical="center" wrapText="1"/>
    </xf>
    <xf numFmtId="4" fontId="3" fillId="2" borderId="1" xfId="0" applyNumberFormat="1" applyFont="1" applyFill="1" applyBorder="1" applyAlignment="1">
      <alignment horizontal="center" vertical="center" wrapText="1"/>
    </xf>
    <xf numFmtId="4" fontId="10" fillId="2" borderId="26" xfId="0" applyNumberFormat="1" applyFont="1" applyFill="1" applyBorder="1" applyAlignment="1">
      <alignment horizontal="center" vertical="center" wrapText="1"/>
    </xf>
    <xf numFmtId="4" fontId="10" fillId="2" borderId="21" xfId="3" applyNumberFormat="1" applyFont="1" applyFill="1" applyBorder="1" applyAlignment="1">
      <alignment horizontal="center" vertical="center" wrapText="1"/>
    </xf>
    <xf numFmtId="4" fontId="10" fillId="2" borderId="1" xfId="3" applyNumberFormat="1" applyFont="1" applyFill="1" applyBorder="1" applyAlignment="1">
      <alignment horizontal="center" vertical="center" wrapText="1"/>
    </xf>
    <xf numFmtId="4" fontId="10" fillId="2" borderId="26" xfId="3" applyNumberFormat="1" applyFont="1" applyFill="1" applyBorder="1" applyAlignment="1">
      <alignment horizontal="center" vertical="center" wrapText="1"/>
    </xf>
    <xf numFmtId="4" fontId="3" fillId="2" borderId="19" xfId="3" applyNumberFormat="1" applyFont="1" applyFill="1" applyBorder="1" applyAlignment="1">
      <alignment horizontal="center" vertical="center" wrapText="1"/>
    </xf>
    <xf numFmtId="0" fontId="11" fillId="0" borderId="1" xfId="0" applyFont="1" applyFill="1" applyBorder="1" applyAlignment="1">
      <alignment horizontal="center" vertical="center"/>
    </xf>
    <xf numFmtId="4" fontId="11" fillId="0" borderId="1" xfId="0" applyNumberFormat="1" applyFont="1" applyFill="1" applyBorder="1" applyAlignment="1">
      <alignment horizontal="center" vertical="center"/>
    </xf>
    <xf numFmtId="4" fontId="11" fillId="3" borderId="21" xfId="0" applyNumberFormat="1" applyFont="1" applyFill="1" applyBorder="1" applyAlignment="1">
      <alignment horizontal="center" vertical="center"/>
    </xf>
    <xf numFmtId="49" fontId="10" fillId="4" borderId="21" xfId="0" applyNumberFormat="1" applyFont="1" applyFill="1" applyBorder="1" applyAlignment="1">
      <alignment horizontal="center" vertical="center" wrapText="1"/>
    </xf>
    <xf numFmtId="49" fontId="10" fillId="4" borderId="1" xfId="0" applyNumberFormat="1" applyFont="1" applyFill="1" applyBorder="1" applyAlignment="1">
      <alignment horizontal="center" vertical="center" wrapText="1"/>
    </xf>
    <xf numFmtId="0" fontId="10" fillId="4" borderId="20" xfId="0" applyFont="1" applyFill="1" applyBorder="1" applyAlignment="1">
      <alignment horizontal="left" vertical="center" indent="1"/>
    </xf>
    <xf numFmtId="0" fontId="10" fillId="4" borderId="1" xfId="0" applyFont="1" applyFill="1" applyBorder="1" applyAlignment="1">
      <alignment horizontal="center" vertical="center"/>
    </xf>
    <xf numFmtId="4" fontId="10" fillId="4" borderId="1" xfId="0" applyNumberFormat="1" applyFont="1" applyFill="1" applyBorder="1" applyAlignment="1">
      <alignment horizontal="center" vertical="center"/>
    </xf>
    <xf numFmtId="4" fontId="3" fillId="4" borderId="21" xfId="0" applyNumberFormat="1" applyFont="1" applyFill="1" applyBorder="1" applyAlignment="1">
      <alignment horizontal="center" vertical="center" wrapText="1"/>
    </xf>
    <xf numFmtId="4" fontId="3" fillId="4" borderId="1" xfId="0" applyNumberFormat="1" applyFont="1" applyFill="1" applyBorder="1" applyAlignment="1">
      <alignment horizontal="center" vertical="center" wrapText="1"/>
    </xf>
    <xf numFmtId="4" fontId="10" fillId="4" borderId="26" xfId="0" applyNumberFormat="1" applyFont="1" applyFill="1" applyBorder="1" applyAlignment="1">
      <alignment horizontal="center" vertical="center" wrapText="1"/>
    </xf>
    <xf numFmtId="4" fontId="10" fillId="4" borderId="21" xfId="3" applyNumberFormat="1" applyFont="1" applyFill="1" applyBorder="1" applyAlignment="1">
      <alignment horizontal="center" vertical="center" wrapText="1"/>
    </xf>
    <xf numFmtId="4" fontId="10" fillId="4" borderId="1" xfId="3" applyNumberFormat="1" applyFont="1" applyFill="1" applyBorder="1" applyAlignment="1">
      <alignment horizontal="center" vertical="center" wrapText="1"/>
    </xf>
    <xf numFmtId="4" fontId="10" fillId="4" borderId="26" xfId="3" applyNumberFormat="1" applyFont="1" applyFill="1" applyBorder="1" applyAlignment="1">
      <alignment horizontal="center" vertical="center" wrapText="1"/>
    </xf>
    <xf numFmtId="4" fontId="3" fillId="4" borderId="19" xfId="3" applyNumberFormat="1" applyFont="1" applyFill="1" applyBorder="1" applyAlignment="1">
      <alignment horizontal="center" vertical="center" wrapText="1"/>
    </xf>
    <xf numFmtId="0" fontId="11" fillId="0" borderId="1" xfId="0" applyFont="1" applyFill="1" applyBorder="1" applyAlignment="1">
      <alignment vertical="center" wrapText="1"/>
    </xf>
    <xf numFmtId="49" fontId="10" fillId="5" borderId="21" xfId="0" applyNumberFormat="1" applyFont="1" applyFill="1" applyBorder="1" applyAlignment="1">
      <alignment horizontal="center" vertical="center" wrapText="1"/>
    </xf>
    <xf numFmtId="49" fontId="10" fillId="5" borderId="1" xfId="0" applyNumberFormat="1" applyFont="1" applyFill="1" applyBorder="1" applyAlignment="1">
      <alignment horizontal="center" vertical="center" wrapText="1"/>
    </xf>
    <xf numFmtId="0" fontId="10" fillId="5" borderId="20" xfId="0" applyFont="1" applyFill="1" applyBorder="1" applyAlignment="1">
      <alignment horizontal="left" vertical="center" indent="1"/>
    </xf>
    <xf numFmtId="0" fontId="10" fillId="5" borderId="1" xfId="0" applyFont="1" applyFill="1" applyBorder="1" applyAlignment="1">
      <alignment horizontal="center" vertical="center"/>
    </xf>
    <xf numFmtId="4" fontId="10" fillId="5" borderId="1" xfId="0" applyNumberFormat="1" applyFont="1" applyFill="1" applyBorder="1" applyAlignment="1">
      <alignment horizontal="center" vertical="center"/>
    </xf>
    <xf numFmtId="4" fontId="3" fillId="5" borderId="21" xfId="0" applyNumberFormat="1" applyFont="1" applyFill="1" applyBorder="1" applyAlignment="1">
      <alignment horizontal="center" vertical="center" wrapText="1"/>
    </xf>
    <xf numFmtId="4" fontId="3" fillId="5" borderId="1" xfId="0" applyNumberFormat="1" applyFont="1" applyFill="1" applyBorder="1" applyAlignment="1">
      <alignment horizontal="center" vertical="center" wrapText="1"/>
    </xf>
    <xf numFmtId="4" fontId="10" fillId="5" borderId="26" xfId="0" applyNumberFormat="1" applyFont="1" applyFill="1" applyBorder="1" applyAlignment="1">
      <alignment horizontal="center" vertical="center" wrapText="1"/>
    </xf>
    <xf numFmtId="4" fontId="10" fillId="5" borderId="21" xfId="3" applyNumberFormat="1" applyFont="1" applyFill="1" applyBorder="1" applyAlignment="1">
      <alignment horizontal="center" vertical="center" wrapText="1"/>
    </xf>
    <xf numFmtId="4" fontId="10" fillId="5" borderId="1" xfId="3" applyNumberFormat="1" applyFont="1" applyFill="1" applyBorder="1" applyAlignment="1">
      <alignment horizontal="center" vertical="center" wrapText="1"/>
    </xf>
    <xf numFmtId="4" fontId="10" fillId="5" borderId="26" xfId="3" applyNumberFormat="1" applyFont="1" applyFill="1" applyBorder="1" applyAlignment="1">
      <alignment horizontal="center" vertical="center" wrapText="1"/>
    </xf>
    <xf numFmtId="4" fontId="3" fillId="5" borderId="19" xfId="3" applyNumberFormat="1" applyFont="1" applyFill="1" applyBorder="1" applyAlignment="1">
      <alignment horizontal="center" vertical="center" wrapText="1"/>
    </xf>
    <xf numFmtId="49" fontId="10" fillId="6" borderId="1" xfId="0" applyNumberFormat="1" applyFont="1" applyFill="1" applyBorder="1" applyAlignment="1">
      <alignment horizontal="center" vertical="center" wrapText="1"/>
    </xf>
    <xf numFmtId="0" fontId="10" fillId="6" borderId="20" xfId="0" applyFont="1" applyFill="1" applyBorder="1" applyAlignment="1">
      <alignment horizontal="left" vertical="center" indent="1"/>
    </xf>
    <xf numFmtId="0" fontId="10" fillId="6" borderId="1" xfId="0" applyFont="1" applyFill="1" applyBorder="1" applyAlignment="1">
      <alignment horizontal="center" vertical="center"/>
    </xf>
    <xf numFmtId="4" fontId="10" fillId="6" borderId="1" xfId="0" applyNumberFormat="1" applyFont="1" applyFill="1" applyBorder="1" applyAlignment="1">
      <alignment horizontal="center" vertical="center"/>
    </xf>
    <xf numFmtId="4" fontId="3" fillId="6" borderId="21" xfId="0" applyNumberFormat="1" applyFont="1" applyFill="1" applyBorder="1" applyAlignment="1">
      <alignment horizontal="center" vertical="center" wrapText="1"/>
    </xf>
    <xf numFmtId="4" fontId="3" fillId="6" borderId="1" xfId="0" applyNumberFormat="1" applyFont="1" applyFill="1" applyBorder="1" applyAlignment="1">
      <alignment horizontal="center" vertical="center" wrapText="1"/>
    </xf>
    <xf numFmtId="4" fontId="10" fillId="6" borderId="26" xfId="0" applyNumberFormat="1" applyFont="1" applyFill="1" applyBorder="1" applyAlignment="1">
      <alignment horizontal="center" vertical="center" wrapText="1"/>
    </xf>
    <xf numFmtId="4" fontId="10" fillId="6" borderId="21" xfId="3" applyNumberFormat="1" applyFont="1" applyFill="1" applyBorder="1" applyAlignment="1">
      <alignment horizontal="center" vertical="center" wrapText="1"/>
    </xf>
    <xf numFmtId="4" fontId="10" fillId="6" borderId="1" xfId="3" applyNumberFormat="1" applyFont="1" applyFill="1" applyBorder="1" applyAlignment="1">
      <alignment horizontal="center" vertical="center" wrapText="1"/>
    </xf>
    <xf numFmtId="4" fontId="10" fillId="6" borderId="26" xfId="3" applyNumberFormat="1" applyFont="1" applyFill="1" applyBorder="1" applyAlignment="1">
      <alignment horizontal="center" vertical="center" wrapText="1"/>
    </xf>
    <xf numFmtId="4" fontId="3" fillId="6" borderId="19" xfId="3" applyNumberFormat="1" applyFont="1" applyFill="1" applyBorder="1" applyAlignment="1">
      <alignment horizontal="center" vertical="center" wrapText="1"/>
    </xf>
    <xf numFmtId="4" fontId="11" fillId="2" borderId="19" xfId="3" applyNumberFormat="1" applyFont="1" applyFill="1" applyBorder="1" applyAlignment="1">
      <alignment horizontal="center" vertical="center" wrapText="1"/>
    </xf>
    <xf numFmtId="0" fontId="11" fillId="0" borderId="20" xfId="0" applyFont="1" applyFill="1" applyBorder="1" applyAlignment="1">
      <alignment horizontal="left" vertical="center" wrapText="1"/>
    </xf>
    <xf numFmtId="0" fontId="5" fillId="0" borderId="0" xfId="1" applyFont="1" applyFill="1" applyAlignment="1">
      <alignment horizontal="left" vertical="center"/>
    </xf>
    <xf numFmtId="49" fontId="3" fillId="0" borderId="1" xfId="0" applyNumberFormat="1" applyFont="1" applyFill="1" applyBorder="1" applyAlignment="1">
      <alignment horizontal="center" vertical="center" wrapText="1"/>
    </xf>
    <xf numFmtId="49" fontId="11" fillId="0" borderId="1" xfId="0" applyNumberFormat="1" applyFont="1" applyFill="1" applyBorder="1" applyAlignment="1">
      <alignment horizontal="left" vertical="center" wrapText="1"/>
    </xf>
    <xf numFmtId="49" fontId="11" fillId="0" borderId="20" xfId="0" applyNumberFormat="1" applyFont="1" applyFill="1" applyBorder="1" applyAlignment="1">
      <alignment horizontal="left" vertical="center" wrapText="1"/>
    </xf>
    <xf numFmtId="4" fontId="10" fillId="6" borderId="23" xfId="0" applyNumberFormat="1" applyFont="1" applyFill="1" applyBorder="1" applyAlignment="1">
      <alignment horizontal="center" vertical="center"/>
    </xf>
    <xf numFmtId="4" fontId="11" fillId="0" borderId="19" xfId="3" applyNumberFormat="1" applyFont="1" applyFill="1" applyBorder="1" applyAlignment="1">
      <alignment horizontal="center" vertical="center" wrapText="1"/>
    </xf>
    <xf numFmtId="0" fontId="10" fillId="6" borderId="1" xfId="0" applyFont="1" applyFill="1" applyBorder="1" applyAlignment="1">
      <alignment horizontal="left" vertical="center"/>
    </xf>
    <xf numFmtId="49" fontId="11" fillId="0" borderId="21" xfId="0" applyNumberFormat="1" applyFont="1" applyFill="1" applyBorder="1" applyAlignment="1">
      <alignment horizontal="center" vertical="center" wrapText="1"/>
    </xf>
    <xf numFmtId="0" fontId="17" fillId="5" borderId="1" xfId="0" applyFont="1" applyFill="1" applyBorder="1" applyAlignment="1">
      <alignment horizontal="left" vertical="center"/>
    </xf>
    <xf numFmtId="49" fontId="4" fillId="6" borderId="21" xfId="0" applyNumberFormat="1" applyFont="1" applyFill="1" applyBorder="1" applyAlignment="1">
      <alignment horizontal="center" vertical="center" wrapText="1"/>
    </xf>
    <xf numFmtId="0" fontId="17" fillId="4" borderId="1" xfId="0" applyFont="1" applyFill="1" applyBorder="1" applyAlignment="1">
      <alignment horizontal="left" vertical="center"/>
    </xf>
    <xf numFmtId="0" fontId="4" fillId="6" borderId="1" xfId="0" applyFont="1" applyFill="1" applyBorder="1" applyAlignment="1">
      <alignment horizontal="left" vertical="center"/>
    </xf>
    <xf numFmtId="4" fontId="10" fillId="2" borderId="23" xfId="0" applyNumberFormat="1" applyFont="1" applyFill="1" applyBorder="1" applyAlignment="1">
      <alignment horizontal="center" vertical="center"/>
    </xf>
    <xf numFmtId="4" fontId="10" fillId="4" borderId="23" xfId="0" applyNumberFormat="1" applyFont="1" applyFill="1" applyBorder="1" applyAlignment="1">
      <alignment horizontal="center" vertical="center"/>
    </xf>
    <xf numFmtId="4" fontId="3" fillId="0" borderId="23" xfId="0" applyNumberFormat="1" applyFont="1" applyFill="1" applyBorder="1" applyAlignment="1">
      <alignment horizontal="center" vertical="center"/>
    </xf>
    <xf numFmtId="4" fontId="10" fillId="5" borderId="23" xfId="0" applyNumberFormat="1" applyFont="1" applyFill="1" applyBorder="1" applyAlignment="1">
      <alignment horizontal="center" vertical="center"/>
    </xf>
    <xf numFmtId="0" fontId="11" fillId="0" borderId="23" xfId="0" applyFont="1" applyFill="1" applyBorder="1" applyAlignment="1">
      <alignment horizontal="center" vertical="center" wrapText="1"/>
    </xf>
    <xf numFmtId="0" fontId="11" fillId="0" borderId="19" xfId="1" applyFont="1" applyFill="1" applyBorder="1" applyAlignment="1">
      <alignment horizontal="center" vertical="center" wrapText="1"/>
    </xf>
    <xf numFmtId="4" fontId="11" fillId="0" borderId="27" xfId="0" applyNumberFormat="1" applyFont="1" applyFill="1" applyBorder="1" applyAlignment="1">
      <alignment horizontal="center" vertical="center"/>
    </xf>
    <xf numFmtId="49" fontId="10" fillId="7" borderId="21" xfId="0" applyNumberFormat="1" applyFont="1" applyFill="1" applyBorder="1" applyAlignment="1">
      <alignment horizontal="center" vertical="center" wrapText="1"/>
    </xf>
    <xf numFmtId="49" fontId="10" fillId="7" borderId="1" xfId="0" applyNumberFormat="1" applyFont="1" applyFill="1" applyBorder="1" applyAlignment="1">
      <alignment horizontal="center" vertical="center" wrapText="1"/>
    </xf>
    <xf numFmtId="0" fontId="17" fillId="7" borderId="1" xfId="0" applyFont="1" applyFill="1" applyBorder="1" applyAlignment="1">
      <alignment horizontal="left" vertical="center"/>
    </xf>
    <xf numFmtId="0" fontId="10" fillId="7" borderId="20" xfId="0" applyFont="1" applyFill="1" applyBorder="1" applyAlignment="1">
      <alignment horizontal="left" vertical="center" indent="1"/>
    </xf>
    <xf numFmtId="0" fontId="10" fillId="7" borderId="1" xfId="0" applyFont="1" applyFill="1" applyBorder="1" applyAlignment="1">
      <alignment horizontal="center" vertical="center"/>
    </xf>
    <xf numFmtId="4" fontId="10" fillId="7" borderId="1" xfId="0" applyNumberFormat="1" applyFont="1" applyFill="1" applyBorder="1" applyAlignment="1">
      <alignment horizontal="center" vertical="center"/>
    </xf>
    <xf numFmtId="4" fontId="10" fillId="7" borderId="23" xfId="0" applyNumberFormat="1" applyFont="1" applyFill="1" applyBorder="1" applyAlignment="1">
      <alignment horizontal="center" vertical="center"/>
    </xf>
    <xf numFmtId="4" fontId="3" fillId="7" borderId="21" xfId="0" applyNumberFormat="1" applyFont="1" applyFill="1" applyBorder="1" applyAlignment="1">
      <alignment horizontal="center" vertical="center" wrapText="1"/>
    </xf>
    <xf numFmtId="4" fontId="3" fillId="7" borderId="1" xfId="0" applyNumberFormat="1" applyFont="1" applyFill="1" applyBorder="1" applyAlignment="1">
      <alignment horizontal="center" vertical="center" wrapText="1"/>
    </xf>
    <xf numFmtId="4" fontId="10" fillId="7" borderId="26" xfId="0" applyNumberFormat="1" applyFont="1" applyFill="1" applyBorder="1" applyAlignment="1">
      <alignment horizontal="center" vertical="center" wrapText="1"/>
    </xf>
    <xf numFmtId="4" fontId="10" fillId="7" borderId="21" xfId="3" applyNumberFormat="1" applyFont="1" applyFill="1" applyBorder="1" applyAlignment="1">
      <alignment horizontal="center" vertical="center" wrapText="1"/>
    </xf>
    <xf numFmtId="4" fontId="10" fillId="7" borderId="1" xfId="3" applyNumberFormat="1" applyFont="1" applyFill="1" applyBorder="1" applyAlignment="1">
      <alignment horizontal="center" vertical="center" wrapText="1"/>
    </xf>
    <xf numFmtId="4" fontId="10" fillId="7" borderId="26" xfId="3" applyNumberFormat="1" applyFont="1" applyFill="1" applyBorder="1" applyAlignment="1">
      <alignment horizontal="center" vertical="center" wrapText="1"/>
    </xf>
    <xf numFmtId="4" fontId="3" fillId="7" borderId="19" xfId="3" applyNumberFormat="1" applyFont="1" applyFill="1" applyBorder="1" applyAlignment="1">
      <alignment horizontal="center" vertical="center" wrapText="1"/>
    </xf>
    <xf numFmtId="0" fontId="3" fillId="0" borderId="1" xfId="0" applyFont="1" applyFill="1" applyBorder="1" applyAlignment="1">
      <alignment vertical="center" wrapText="1"/>
    </xf>
    <xf numFmtId="49" fontId="11" fillId="0" borderId="14" xfId="0" applyNumberFormat="1" applyFont="1" applyFill="1" applyBorder="1" applyAlignment="1">
      <alignment horizontal="left" vertical="center" wrapText="1"/>
    </xf>
    <xf numFmtId="49" fontId="3" fillId="0" borderId="27" xfId="0" applyNumberFormat="1" applyFont="1" applyFill="1" applyBorder="1" applyAlignment="1">
      <alignment horizontal="center" vertical="center" wrapText="1"/>
    </xf>
    <xf numFmtId="49" fontId="11" fillId="0" borderId="27" xfId="0" applyNumberFormat="1" applyFont="1" applyFill="1" applyBorder="1" applyAlignment="1">
      <alignment horizontal="left" vertical="center" wrapText="1"/>
    </xf>
    <xf numFmtId="0" fontId="11" fillId="0" borderId="27" xfId="0" applyFont="1" applyFill="1" applyBorder="1" applyAlignment="1">
      <alignment horizontal="center" vertical="center"/>
    </xf>
    <xf numFmtId="4" fontId="3" fillId="0" borderId="33" xfId="0" applyNumberFormat="1" applyFont="1" applyFill="1" applyBorder="1" applyAlignment="1">
      <alignment horizontal="center" vertical="center"/>
    </xf>
    <xf numFmtId="4" fontId="11" fillId="3" borderId="32" xfId="0" applyNumberFormat="1" applyFont="1" applyFill="1" applyBorder="1" applyAlignment="1">
      <alignment horizontal="center" vertical="center"/>
    </xf>
    <xf numFmtId="4" fontId="11" fillId="3" borderId="27" xfId="0" applyNumberFormat="1" applyFont="1" applyFill="1" applyBorder="1" applyAlignment="1">
      <alignment horizontal="center" vertical="center"/>
    </xf>
    <xf numFmtId="4" fontId="11" fillId="0" borderId="23" xfId="0" applyNumberFormat="1" applyFont="1" applyFill="1" applyBorder="1" applyAlignment="1">
      <alignment horizontal="center" vertical="center"/>
    </xf>
    <xf numFmtId="0" fontId="11" fillId="0" borderId="19" xfId="1" applyFont="1" applyFill="1" applyBorder="1" applyAlignment="1">
      <alignment vertical="center" wrapText="1"/>
    </xf>
    <xf numFmtId="49" fontId="11" fillId="0" borderId="35" xfId="0" applyNumberFormat="1" applyFont="1" applyFill="1" applyBorder="1" applyAlignment="1">
      <alignment horizontal="center" vertical="center" wrapText="1"/>
    </xf>
    <xf numFmtId="0" fontId="12" fillId="0" borderId="36" xfId="1" applyFont="1" applyFill="1" applyBorder="1" applyAlignment="1">
      <alignment horizontal="center" vertical="center" wrapText="1"/>
    </xf>
    <xf numFmtId="0" fontId="11" fillId="0" borderId="36" xfId="0" applyFont="1" applyFill="1" applyBorder="1" applyAlignment="1">
      <alignment vertical="center" wrapText="1"/>
    </xf>
    <xf numFmtId="0" fontId="11" fillId="0" borderId="36" xfId="0" applyFont="1" applyFill="1" applyBorder="1" applyAlignment="1">
      <alignment horizontal="left" vertical="center" wrapText="1"/>
    </xf>
    <xf numFmtId="0" fontId="11" fillId="0" borderId="36" xfId="0" applyFont="1" applyFill="1" applyBorder="1" applyAlignment="1">
      <alignment horizontal="center" vertical="center"/>
    </xf>
    <xf numFmtId="4" fontId="11" fillId="0" borderId="36" xfId="0" applyNumberFormat="1" applyFont="1" applyFill="1" applyBorder="1" applyAlignment="1">
      <alignment horizontal="center" vertical="center"/>
    </xf>
    <xf numFmtId="0" fontId="12" fillId="0" borderId="37" xfId="0" applyFont="1" applyFill="1" applyBorder="1" applyAlignment="1">
      <alignment horizontal="center" vertical="center" wrapText="1"/>
    </xf>
    <xf numFmtId="4" fontId="11" fillId="3" borderId="35" xfId="0" applyNumberFormat="1" applyFont="1" applyFill="1" applyBorder="1" applyAlignment="1">
      <alignment horizontal="center" vertical="center"/>
    </xf>
    <xf numFmtId="4" fontId="11" fillId="3" borderId="36" xfId="0" applyNumberFormat="1" applyFont="1" applyFill="1" applyBorder="1" applyAlignment="1">
      <alignment horizontal="center" vertical="center"/>
    </xf>
    <xf numFmtId="4" fontId="11" fillId="0" borderId="38" xfId="0" applyNumberFormat="1" applyFont="1" applyBorder="1" applyAlignment="1">
      <alignment horizontal="center" vertical="center"/>
    </xf>
    <xf numFmtId="4" fontId="11" fillId="0" borderId="39" xfId="0" applyNumberFormat="1" applyFont="1" applyBorder="1" applyAlignment="1">
      <alignment horizontal="center" vertical="center"/>
    </xf>
    <xf numFmtId="4" fontId="11" fillId="0" borderId="36" xfId="0" applyNumberFormat="1" applyFont="1" applyBorder="1" applyAlignment="1">
      <alignment horizontal="center" vertical="center"/>
    </xf>
    <xf numFmtId="0" fontId="11" fillId="0" borderId="34" xfId="1" applyFont="1" applyFill="1" applyBorder="1" applyAlignment="1">
      <alignment horizontal="center" vertical="center" wrapText="1"/>
    </xf>
    <xf numFmtId="0" fontId="11" fillId="0" borderId="29" xfId="1" applyFont="1" applyFill="1" applyBorder="1" applyAlignment="1">
      <alignment horizontal="center" vertical="center" wrapText="1"/>
    </xf>
    <xf numFmtId="0" fontId="3" fillId="0" borderId="1"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4" fillId="0" borderId="4" xfId="1" applyFont="1" applyFill="1" applyBorder="1" applyAlignment="1">
      <alignment horizontal="center" vertical="center" wrapText="1"/>
    </xf>
    <xf numFmtId="0" fontId="4" fillId="0" borderId="1" xfId="1" applyFont="1" applyFill="1" applyBorder="1" applyAlignment="1">
      <alignment horizontal="center" vertical="center" wrapText="1"/>
    </xf>
    <xf numFmtId="0" fontId="9" fillId="0" borderId="0" xfId="1" applyFont="1" applyAlignment="1">
      <alignment horizontal="center" vertical="center" wrapText="1"/>
    </xf>
    <xf numFmtId="0" fontId="22" fillId="0" borderId="0" xfId="1" applyFont="1" applyAlignment="1">
      <alignment horizontal="center" vertical="center" wrapText="1"/>
    </xf>
    <xf numFmtId="0" fontId="9" fillId="0" borderId="0" xfId="1" applyFont="1" applyFill="1" applyAlignment="1">
      <alignment horizontal="center" vertical="center" wrapText="1"/>
    </xf>
    <xf numFmtId="0" fontId="4" fillId="0" borderId="11" xfId="1" applyFont="1" applyFill="1" applyBorder="1" applyAlignment="1">
      <alignment horizontal="center" vertical="center" wrapText="1"/>
    </xf>
    <xf numFmtId="0" fontId="4" fillId="0" borderId="15" xfId="1" applyFont="1" applyFill="1" applyBorder="1" applyAlignment="1">
      <alignment horizontal="center" vertical="center" wrapText="1"/>
    </xf>
    <xf numFmtId="0" fontId="4" fillId="0" borderId="3" xfId="1" applyFont="1" applyFill="1" applyBorder="1" applyAlignment="1">
      <alignment horizontal="center" vertical="center" wrapText="1"/>
    </xf>
    <xf numFmtId="0" fontId="4" fillId="0" borderId="14" xfId="1" applyFont="1" applyFill="1" applyBorder="1" applyAlignment="1">
      <alignment horizontal="center" vertical="center" wrapText="1"/>
    </xf>
    <xf numFmtId="164" fontId="4" fillId="0" borderId="18" xfId="3" applyFont="1" applyFill="1" applyBorder="1" applyAlignment="1">
      <alignment horizontal="center" vertical="center" wrapText="1"/>
    </xf>
    <xf numFmtId="164" fontId="4" fillId="0" borderId="19" xfId="3" applyFont="1" applyFill="1" applyBorder="1" applyAlignment="1">
      <alignment horizontal="center" vertical="center" wrapText="1"/>
    </xf>
    <xf numFmtId="164" fontId="4" fillId="0" borderId="4" xfId="3" applyFont="1" applyFill="1" applyBorder="1" applyAlignment="1">
      <alignment horizontal="center" vertical="center" wrapText="1"/>
    </xf>
    <xf numFmtId="164" fontId="4" fillId="0" borderId="1" xfId="3" applyFont="1" applyFill="1" applyBorder="1" applyAlignment="1">
      <alignment horizontal="center" vertical="center" wrapText="1"/>
    </xf>
    <xf numFmtId="164" fontId="4" fillId="0" borderId="24" xfId="3" applyFont="1" applyFill="1" applyBorder="1" applyAlignment="1">
      <alignment horizontal="center" vertical="center" wrapText="1"/>
    </xf>
    <xf numFmtId="164" fontId="4" fillId="0" borderId="16" xfId="3" applyFont="1" applyFill="1" applyBorder="1" applyAlignment="1">
      <alignment horizontal="center" vertical="center" wrapText="1"/>
    </xf>
    <xf numFmtId="0" fontId="4" fillId="0" borderId="7" xfId="1" applyFont="1" applyFill="1" applyBorder="1" applyAlignment="1">
      <alignment horizontal="center" vertical="center" wrapText="1"/>
    </xf>
    <xf numFmtId="0" fontId="4" fillId="0" borderId="5" xfId="1" applyFont="1" applyFill="1" applyBorder="1" applyAlignment="1">
      <alignment horizontal="center" vertical="center" wrapText="1"/>
    </xf>
    <xf numFmtId="0" fontId="4" fillId="0" borderId="8" xfId="1" applyFont="1" applyFill="1" applyBorder="1" applyAlignment="1">
      <alignment horizontal="center" vertical="center" wrapText="1"/>
    </xf>
    <xf numFmtId="0" fontId="11" fillId="0" borderId="29" xfId="1" applyFont="1" applyFill="1" applyBorder="1" applyAlignment="1">
      <alignment horizontal="center" vertical="center" wrapText="1"/>
    </xf>
    <xf numFmtId="0" fontId="11" fillId="0" borderId="31" xfId="1" applyFont="1" applyFill="1" applyBorder="1" applyAlignment="1">
      <alignment horizontal="center" vertical="center" wrapText="1"/>
    </xf>
    <xf numFmtId="0" fontId="11" fillId="0" borderId="30" xfId="1" applyFont="1" applyFill="1" applyBorder="1" applyAlignment="1">
      <alignment horizontal="center" vertical="center" wrapText="1"/>
    </xf>
    <xf numFmtId="0" fontId="3" fillId="0" borderId="27" xfId="0" applyFont="1" applyFill="1" applyBorder="1" applyAlignment="1">
      <alignment horizontal="left" vertical="center" wrapText="1"/>
    </xf>
    <xf numFmtId="0" fontId="3" fillId="0" borderId="14" xfId="0" applyFont="1" applyFill="1" applyBorder="1" applyAlignment="1">
      <alignment horizontal="left" vertical="center" wrapText="1"/>
    </xf>
    <xf numFmtId="0" fontId="3" fillId="0" borderId="28" xfId="0" applyFont="1" applyFill="1" applyBorder="1" applyAlignment="1">
      <alignment horizontal="left" vertical="center" wrapText="1"/>
    </xf>
    <xf numFmtId="0" fontId="3" fillId="0" borderId="1"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13" fillId="0" borderId="0" xfId="0" applyFont="1" applyFill="1" applyAlignment="1">
      <alignment horizontal="left" vertical="top" wrapText="1" indent="1"/>
    </xf>
    <xf numFmtId="0" fontId="16" fillId="0" borderId="0" xfId="0" applyFont="1" applyFill="1" applyAlignment="1">
      <alignment horizontal="left" vertical="top" wrapText="1" indent="1"/>
    </xf>
    <xf numFmtId="0" fontId="17" fillId="0" borderId="0" xfId="0" applyFont="1" applyFill="1" applyAlignment="1">
      <alignment horizontal="left" vertical="top" wrapText="1" indent="1"/>
    </xf>
    <xf numFmtId="0" fontId="14" fillId="0" borderId="0" xfId="0" applyFont="1" applyFill="1" applyAlignment="1">
      <alignment horizontal="left" vertical="top" wrapText="1" indent="1"/>
    </xf>
    <xf numFmtId="0" fontId="17" fillId="0" borderId="0" xfId="0" applyFont="1" applyFill="1" applyBorder="1" applyAlignment="1">
      <alignment horizontal="left" vertical="top" wrapText="1" indent="1"/>
    </xf>
    <xf numFmtId="0" fontId="18" fillId="0" borderId="0" xfId="0" applyFont="1" applyAlignment="1">
      <alignment horizontal="left" wrapText="1"/>
    </xf>
    <xf numFmtId="0" fontId="18" fillId="0" borderId="0" xfId="0" applyFont="1" applyAlignment="1">
      <alignment horizontal="left" vertical="top" wrapText="1"/>
    </xf>
  </cellXfs>
  <cellStyles count="5">
    <cellStyle name="Обычный" xfId="0" builtinId="0"/>
    <cellStyle name="Обычный 12 6" xfId="4"/>
    <cellStyle name="Обычный 2" xfId="1"/>
    <cellStyle name="Обычный 3" xfId="2"/>
    <cellStyle name="Финансовый 2" xfId="3"/>
  </cellStyles>
  <dxfs count="0"/>
  <tableStyles count="0" defaultTableStyle="TableStyleMedium2" defaultPivotStyle="PivotStyleLight16"/>
  <colors>
    <mruColors>
      <color rgb="FFFFFF99"/>
      <color rgb="FFFFFFCC"/>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314</xdr:row>
      <xdr:rowOff>0</xdr:rowOff>
    </xdr:from>
    <xdr:to>
      <xdr:col>3</xdr:col>
      <xdr:colOff>2596429</xdr:colOff>
      <xdr:row>322</xdr:row>
      <xdr:rowOff>25470</xdr:rowOff>
    </xdr:to>
    <xdr:sp macro="" textlink="">
      <xdr:nvSpPr>
        <xdr:cNvPr id="3" name="TextBox 2"/>
        <xdr:cNvSpPr txBox="1">
          <a:spLocks noChangeArrowheads="1"/>
        </xdr:cNvSpPr>
      </xdr:nvSpPr>
      <xdr:spPr bwMode="auto">
        <a:xfrm>
          <a:off x="571500" y="50237571"/>
          <a:ext cx="6283965" cy="2229828"/>
        </a:xfrm>
        <a:prstGeom prst="rect">
          <a:avLst/>
        </a:prstGeom>
        <a:solidFill>
          <a:srgbClr val="FFFFFF"/>
        </a:solidFill>
        <a:ln w="9525">
          <a:noFill/>
          <a:miter lim="800000"/>
          <a:headEnd/>
          <a:tailEnd/>
        </a:ln>
      </xdr:spPr>
      <xdr:txBody>
        <a:bodyPr vertOverflow="clip" wrap="square" lIns="91440" tIns="45720" rIns="91440" bIns="45720" anchor="ctr" upright="1"/>
        <a:lstStyle/>
        <a:p>
          <a:pPr algn="l" rtl="0">
            <a:lnSpc>
              <a:spcPts val="1300"/>
            </a:lnSpc>
            <a:defRPr sz="1000"/>
          </a:pPr>
          <a:r>
            <a:rPr lang="ru-RU" sz="1300" b="0" i="0" strike="noStrike">
              <a:solidFill>
                <a:srgbClr val="000000"/>
              </a:solidFill>
              <a:latin typeface="Times New Roman"/>
              <a:cs typeface="Times New Roman"/>
            </a:rPr>
            <a:t>Руководитель организации:</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______________________       _________________   / ________________________ /</a:t>
          </a:r>
        </a:p>
        <a:p>
          <a:pPr algn="l" rtl="0">
            <a:lnSpc>
              <a:spcPts val="1300"/>
            </a:lnSpc>
            <a:defRPr sz="1000"/>
          </a:pP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должность</a:t>
          </a: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подпись                                     расшифровка</a:t>
          </a:r>
        </a:p>
        <a:p>
          <a:pPr algn="l" rtl="0">
            <a:lnSpc>
              <a:spcPts val="1300"/>
            </a:lnSpc>
            <a:defRPr sz="1000"/>
          </a:pPr>
          <a:r>
            <a:rPr lang="ru-RU" sz="1200" b="0" i="0" strike="noStrike">
              <a:solidFill>
                <a:srgbClr val="000000"/>
              </a:solidFill>
              <a:latin typeface="Times New Roman"/>
              <a:cs typeface="Times New Roman"/>
            </a:rPr>
            <a:t>		М.П.</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Исполнитель:</a:t>
          </a:r>
        </a:p>
        <a:p>
          <a:pPr algn="l" rtl="0">
            <a:lnSpc>
              <a:spcPts val="1300"/>
            </a:lnSpc>
            <a:defRPr sz="1000"/>
          </a:pPr>
          <a:endParaRPr lang="ru-RU" sz="1200" b="0" i="0" strike="noStrike">
            <a:solidFill>
              <a:srgbClr val="000000"/>
            </a:solidFill>
            <a:latin typeface="Times New Roman" pitchFamily="18" charset="0"/>
            <a:cs typeface="Times New Roman" pitchFamily="18" charset="0"/>
          </a:endParaRPr>
        </a:p>
        <a:p>
          <a:pPr rtl="0"/>
          <a:r>
            <a:rPr lang="ru-RU" sz="1300" b="0" i="0">
              <a:effectLst/>
              <a:latin typeface="Times New Roman" pitchFamily="18" charset="0"/>
              <a:ea typeface="+mn-ea"/>
              <a:cs typeface="Times New Roman" pitchFamily="18" charset="0"/>
            </a:rPr>
            <a:t>______________________       / ________________  /          ___________________</a:t>
          </a:r>
          <a:endParaRPr lang="ru-RU" sz="1300">
            <a:effectLst/>
            <a:latin typeface="Times New Roman" pitchFamily="18" charset="0"/>
            <a:cs typeface="Times New Roman" pitchFamily="18" charset="0"/>
          </a:endParaRPr>
        </a:p>
        <a:p>
          <a:pPr rtl="0"/>
          <a:r>
            <a:rPr lang="ru-RU" sz="1200" b="0" i="0">
              <a:effectLst/>
              <a:latin typeface="Times New Roman" pitchFamily="18" charset="0"/>
              <a:ea typeface="+mn-ea"/>
              <a:cs typeface="Times New Roman" pitchFamily="18" charset="0"/>
            </a:rPr>
            <a:t>             </a:t>
          </a:r>
          <a:r>
            <a:rPr lang="ru-RU" sz="1050" b="0" i="0">
              <a:effectLst/>
              <a:latin typeface="Times New Roman" pitchFamily="18" charset="0"/>
              <a:ea typeface="+mn-ea"/>
              <a:cs typeface="Times New Roman" pitchFamily="18" charset="0"/>
            </a:rPr>
            <a:t>должность                                         расшифровка                                        конт. тел.</a:t>
          </a:r>
          <a:endParaRPr lang="ru-RU" sz="1050">
            <a:effectLst/>
            <a:latin typeface="Times New Roman" pitchFamily="18" charset="0"/>
            <a:cs typeface="Times New Roman" pitchFamily="18" charset="0"/>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S4714"/>
  <sheetViews>
    <sheetView tabSelected="1" view="pageBreakPreview" topLeftCell="A49" zoomScale="70" zoomScaleNormal="70" zoomScaleSheetLayoutView="70" workbookViewId="0">
      <selection activeCell="U291" sqref="U291"/>
    </sheetView>
  </sheetViews>
  <sheetFormatPr defaultColWidth="8.85546875" defaultRowHeight="15" outlineLevelRow="1" outlineLevelCol="1" x14ac:dyDescent="0.25"/>
  <cols>
    <col min="1" max="1" width="8.5703125" style="21" customWidth="1"/>
    <col min="2" max="2" width="9.42578125" style="21" customWidth="1"/>
    <col min="3" max="3" width="46" style="21" customWidth="1"/>
    <col min="4" max="4" width="63.42578125" style="21" customWidth="1"/>
    <col min="5" max="5" width="10.7109375" style="21" customWidth="1"/>
    <col min="6" max="18" width="10.7109375" style="21" hidden="1" customWidth="1" outlineLevel="1"/>
    <col min="19" max="19" width="13.7109375" style="21" customWidth="1" collapsed="1"/>
    <col min="20" max="20" width="10.7109375" style="21" customWidth="1"/>
    <col min="21" max="23" width="14.85546875" style="21" customWidth="1"/>
    <col min="24" max="26" width="18.140625" style="21" customWidth="1"/>
    <col min="27" max="27" width="33.42578125" style="21" customWidth="1"/>
    <col min="28" max="28" width="10.42578125" style="69" customWidth="1"/>
    <col min="29" max="16384" width="8.85546875" style="21"/>
  </cols>
  <sheetData>
    <row r="1" spans="1:29" s="4" customFormat="1" ht="15" customHeight="1" x14ac:dyDescent="0.25">
      <c r="A1" s="1"/>
      <c r="B1" s="1"/>
      <c r="C1" s="2"/>
      <c r="D1" s="3"/>
      <c r="E1" s="3"/>
      <c r="F1" s="3"/>
      <c r="G1" s="3"/>
      <c r="H1" s="3"/>
      <c r="I1" s="3"/>
      <c r="J1" s="3"/>
      <c r="K1" s="3"/>
      <c r="L1" s="3"/>
      <c r="M1" s="3"/>
      <c r="N1" s="3"/>
      <c r="O1" s="3"/>
      <c r="P1" s="3"/>
      <c r="Q1" s="3"/>
      <c r="R1" s="3"/>
      <c r="S1" s="2"/>
      <c r="T1" s="2"/>
      <c r="U1" s="2"/>
      <c r="V1" s="2"/>
      <c r="W1" s="2"/>
      <c r="X1" s="2"/>
      <c r="Y1" s="2"/>
      <c r="AA1" s="5"/>
      <c r="AB1" s="63"/>
      <c r="AC1" s="6"/>
    </row>
    <row r="2" spans="1:29" s="8" customFormat="1" ht="15" customHeight="1" x14ac:dyDescent="0.25">
      <c r="A2" s="7" t="s">
        <v>9</v>
      </c>
      <c r="B2" s="7"/>
      <c r="D2" s="9"/>
      <c r="E2" s="25"/>
      <c r="F2" s="25"/>
      <c r="G2" s="25"/>
      <c r="H2" s="25"/>
      <c r="I2" s="25"/>
      <c r="J2" s="25"/>
      <c r="K2" s="25"/>
      <c r="L2" s="25"/>
      <c r="M2" s="25"/>
      <c r="N2" s="25"/>
      <c r="O2" s="25"/>
      <c r="P2" s="25"/>
      <c r="Q2" s="25"/>
      <c r="R2" s="25"/>
      <c r="S2" s="32"/>
      <c r="T2" s="32"/>
      <c r="U2" s="10"/>
      <c r="V2" s="10"/>
      <c r="W2" s="10"/>
      <c r="X2" s="32"/>
      <c r="Y2" s="10"/>
      <c r="AA2" s="11"/>
      <c r="AB2" s="64"/>
    </row>
    <row r="3" spans="1:29" s="8" customFormat="1" ht="15" customHeight="1" x14ac:dyDescent="0.25">
      <c r="A3" s="7"/>
      <c r="B3" s="7"/>
      <c r="D3" s="9"/>
      <c r="S3" s="2"/>
      <c r="T3" s="2"/>
      <c r="U3" s="10"/>
      <c r="V3" s="10"/>
      <c r="W3" s="10"/>
      <c r="X3" s="32"/>
      <c r="Y3" s="10"/>
      <c r="AA3" s="11"/>
      <c r="AB3" s="64"/>
    </row>
    <row r="4" spans="1:29" s="8" customFormat="1" ht="15" customHeight="1" x14ac:dyDescent="0.25">
      <c r="A4" s="7" t="s">
        <v>24</v>
      </c>
      <c r="B4" s="7"/>
      <c r="D4" s="9"/>
      <c r="E4" s="25"/>
      <c r="F4" s="25"/>
      <c r="G4" s="25"/>
      <c r="H4" s="25"/>
      <c r="I4" s="25"/>
      <c r="J4" s="25"/>
      <c r="K4" s="25"/>
      <c r="L4" s="25"/>
      <c r="M4" s="25"/>
      <c r="N4" s="25"/>
      <c r="O4" s="25"/>
      <c r="P4" s="25"/>
      <c r="Q4" s="25"/>
      <c r="R4" s="25"/>
      <c r="S4" s="32"/>
      <c r="T4" s="32"/>
      <c r="U4" s="10"/>
      <c r="V4" s="10"/>
      <c r="W4" s="10"/>
      <c r="X4" s="32"/>
      <c r="Y4" s="10"/>
      <c r="AA4" s="11"/>
      <c r="AB4" s="64"/>
    </row>
    <row r="5" spans="1:29" s="8" customFormat="1" ht="15" customHeight="1" x14ac:dyDescent="0.25">
      <c r="A5" s="7"/>
      <c r="B5" s="7"/>
      <c r="D5" s="9"/>
      <c r="S5" s="2"/>
      <c r="T5" s="2"/>
      <c r="U5" s="10"/>
      <c r="V5" s="10"/>
      <c r="W5" s="10"/>
      <c r="X5" s="32"/>
      <c r="Y5" s="10"/>
      <c r="AA5" s="11"/>
      <c r="AB5" s="64"/>
    </row>
    <row r="6" spans="1:29" s="8" customFormat="1" ht="15" customHeight="1" x14ac:dyDescent="0.25">
      <c r="A6" s="7" t="s">
        <v>28</v>
      </c>
      <c r="B6" s="7"/>
      <c r="D6" s="9"/>
      <c r="S6" s="2"/>
      <c r="T6" s="2"/>
      <c r="U6" s="26"/>
      <c r="V6" s="26"/>
      <c r="W6" s="26"/>
      <c r="X6" s="12"/>
      <c r="Y6" s="13"/>
      <c r="Z6" s="14"/>
      <c r="AA6" s="15"/>
      <c r="AB6" s="65"/>
      <c r="AC6" s="16"/>
    </row>
    <row r="7" spans="1:29" s="8" customFormat="1" ht="15" customHeight="1" x14ac:dyDescent="0.25">
      <c r="A7" s="7"/>
      <c r="B7" s="7"/>
      <c r="D7" s="9"/>
      <c r="S7" s="2"/>
      <c r="T7" s="2"/>
      <c r="U7" s="26"/>
      <c r="V7" s="26"/>
      <c r="W7" s="26"/>
      <c r="X7" s="12"/>
      <c r="Y7" s="13"/>
      <c r="Z7" s="14"/>
      <c r="AA7" s="15"/>
      <c r="AB7" s="65"/>
      <c r="AC7" s="16"/>
    </row>
    <row r="8" spans="1:29" s="8" customFormat="1" ht="15" customHeight="1" x14ac:dyDescent="0.25">
      <c r="C8" s="12"/>
      <c r="D8" s="17"/>
      <c r="E8" s="26"/>
      <c r="F8" s="26"/>
      <c r="G8" s="26"/>
      <c r="H8" s="26"/>
      <c r="I8" s="26"/>
      <c r="J8" s="26"/>
      <c r="K8" s="26"/>
      <c r="L8" s="26"/>
      <c r="M8" s="26"/>
      <c r="N8" s="26"/>
      <c r="O8" s="26"/>
      <c r="P8" s="26"/>
      <c r="Q8" s="26"/>
      <c r="R8" s="26"/>
      <c r="S8" s="2"/>
      <c r="T8" s="2"/>
      <c r="U8" s="26"/>
      <c r="V8" s="26"/>
      <c r="W8" s="26"/>
      <c r="X8" s="12"/>
      <c r="Y8" s="12"/>
      <c r="Z8" s="12"/>
      <c r="AA8" s="18"/>
      <c r="AB8" s="66"/>
      <c r="AC8" s="12"/>
    </row>
    <row r="9" spans="1:29" s="8" customFormat="1" ht="21.75" x14ac:dyDescent="0.2">
      <c r="A9" s="214" t="s">
        <v>14</v>
      </c>
      <c r="B9" s="214"/>
      <c r="C9" s="214"/>
      <c r="D9" s="214"/>
      <c r="E9" s="214"/>
      <c r="F9" s="214"/>
      <c r="G9" s="214"/>
      <c r="H9" s="214"/>
      <c r="I9" s="214"/>
      <c r="J9" s="214"/>
      <c r="K9" s="214"/>
      <c r="L9" s="214"/>
      <c r="M9" s="214"/>
      <c r="N9" s="214"/>
      <c r="O9" s="214"/>
      <c r="P9" s="214"/>
      <c r="Q9" s="214"/>
      <c r="R9" s="214"/>
      <c r="S9" s="214"/>
      <c r="T9" s="214"/>
      <c r="U9" s="214"/>
      <c r="V9" s="214"/>
      <c r="W9" s="214"/>
      <c r="X9" s="214"/>
      <c r="Y9" s="214"/>
      <c r="Z9" s="214"/>
      <c r="AA9" s="214"/>
      <c r="AB9" s="67"/>
      <c r="AC9" s="19"/>
    </row>
    <row r="10" spans="1:29" s="8" customFormat="1" ht="50.25" customHeight="1" x14ac:dyDescent="0.2">
      <c r="A10" s="214" t="s">
        <v>84</v>
      </c>
      <c r="B10" s="214"/>
      <c r="C10" s="214"/>
      <c r="D10" s="214"/>
      <c r="E10" s="214"/>
      <c r="F10" s="214"/>
      <c r="G10" s="214"/>
      <c r="H10" s="214"/>
      <c r="I10" s="214"/>
      <c r="J10" s="214"/>
      <c r="K10" s="214"/>
      <c r="L10" s="214"/>
      <c r="M10" s="214"/>
      <c r="N10" s="214"/>
      <c r="O10" s="214"/>
      <c r="P10" s="214"/>
      <c r="Q10" s="214"/>
      <c r="R10" s="214"/>
      <c r="S10" s="214"/>
      <c r="T10" s="214"/>
      <c r="U10" s="214"/>
      <c r="V10" s="214"/>
      <c r="W10" s="214"/>
      <c r="X10" s="214"/>
      <c r="Y10" s="214"/>
      <c r="Z10" s="214"/>
      <c r="AA10" s="214"/>
      <c r="AB10" s="67"/>
      <c r="AC10" s="19"/>
    </row>
    <row r="11" spans="1:29" s="8" customFormat="1" ht="21.75" x14ac:dyDescent="0.2">
      <c r="A11" s="215" t="s">
        <v>385</v>
      </c>
      <c r="B11" s="215"/>
      <c r="C11" s="215"/>
      <c r="D11" s="215"/>
      <c r="E11" s="215"/>
      <c r="F11" s="215"/>
      <c r="G11" s="215"/>
      <c r="H11" s="215"/>
      <c r="I11" s="215"/>
      <c r="J11" s="215"/>
      <c r="K11" s="215"/>
      <c r="L11" s="215"/>
      <c r="M11" s="215"/>
      <c r="N11" s="215"/>
      <c r="O11" s="215"/>
      <c r="P11" s="215"/>
      <c r="Q11" s="215"/>
      <c r="R11" s="215"/>
      <c r="S11" s="215"/>
      <c r="T11" s="215"/>
      <c r="U11" s="215"/>
      <c r="V11" s="215"/>
      <c r="W11" s="215"/>
      <c r="X11" s="215"/>
      <c r="Y11" s="215"/>
      <c r="Z11" s="215"/>
      <c r="AA11" s="215"/>
      <c r="AB11" s="67"/>
      <c r="AC11" s="19"/>
    </row>
    <row r="12" spans="1:29" s="8" customFormat="1" ht="49.5" customHeight="1" x14ac:dyDescent="0.2">
      <c r="A12" s="216" t="s">
        <v>88</v>
      </c>
      <c r="B12" s="216"/>
      <c r="C12" s="216"/>
      <c r="D12" s="216"/>
      <c r="E12" s="216"/>
      <c r="F12" s="216"/>
      <c r="G12" s="216"/>
      <c r="H12" s="216"/>
      <c r="I12" s="216"/>
      <c r="J12" s="216"/>
      <c r="K12" s="216"/>
      <c r="L12" s="216"/>
      <c r="M12" s="216"/>
      <c r="N12" s="216"/>
      <c r="O12" s="216"/>
      <c r="P12" s="216"/>
      <c r="Q12" s="216"/>
      <c r="R12" s="216"/>
      <c r="S12" s="216"/>
      <c r="T12" s="216"/>
      <c r="U12" s="216"/>
      <c r="V12" s="216"/>
      <c r="W12" s="216"/>
      <c r="X12" s="216"/>
      <c r="Y12" s="216"/>
      <c r="Z12" s="216"/>
      <c r="AA12" s="216"/>
      <c r="AB12" s="68"/>
      <c r="AC12" s="36"/>
    </row>
    <row r="13" spans="1:29" s="8" customFormat="1" ht="48" customHeight="1" x14ac:dyDescent="0.2">
      <c r="A13" s="216" t="s">
        <v>85</v>
      </c>
      <c r="B13" s="216"/>
      <c r="C13" s="216"/>
      <c r="D13" s="216"/>
      <c r="E13" s="216"/>
      <c r="F13" s="216"/>
      <c r="G13" s="216"/>
      <c r="H13" s="216"/>
      <c r="I13" s="216"/>
      <c r="J13" s="216"/>
      <c r="K13" s="216"/>
      <c r="L13" s="216"/>
      <c r="M13" s="216"/>
      <c r="N13" s="216"/>
      <c r="O13" s="216"/>
      <c r="P13" s="216"/>
      <c r="Q13" s="216"/>
      <c r="R13" s="216"/>
      <c r="S13" s="216"/>
      <c r="T13" s="216"/>
      <c r="U13" s="216"/>
      <c r="V13" s="216"/>
      <c r="W13" s="216"/>
      <c r="X13" s="216"/>
      <c r="Y13" s="216"/>
      <c r="Z13" s="216"/>
      <c r="AA13" s="216"/>
      <c r="AB13" s="68"/>
      <c r="AC13" s="36"/>
    </row>
    <row r="14" spans="1:29" s="8" customFormat="1" ht="15.6" customHeight="1" x14ac:dyDescent="0.25">
      <c r="A14" s="40"/>
      <c r="B14" s="39" t="s">
        <v>20</v>
      </c>
      <c r="C14" s="26"/>
      <c r="D14" s="61"/>
      <c r="E14" s="4"/>
      <c r="F14" s="4"/>
      <c r="G14" s="4"/>
      <c r="H14" s="4"/>
      <c r="I14" s="4"/>
      <c r="J14" s="4"/>
      <c r="K14" s="4"/>
      <c r="L14" s="4"/>
      <c r="M14" s="4"/>
      <c r="N14" s="4"/>
      <c r="O14" s="4"/>
      <c r="P14" s="4"/>
      <c r="Q14" s="4"/>
      <c r="R14" s="4"/>
      <c r="S14" s="4"/>
      <c r="T14" s="4"/>
      <c r="U14" s="76"/>
      <c r="V14" s="77"/>
      <c r="W14" s="76"/>
      <c r="X14" s="4"/>
      <c r="Y14" s="75"/>
      <c r="Z14" s="74"/>
      <c r="AA14" s="74"/>
      <c r="AB14" s="64"/>
    </row>
    <row r="15" spans="1:29" s="8" customFormat="1" ht="15.6" customHeight="1" thickBot="1" x14ac:dyDescent="0.3">
      <c r="A15" s="20"/>
      <c r="B15" s="20"/>
      <c r="C15" s="26"/>
      <c r="D15" s="61"/>
      <c r="E15" s="78"/>
      <c r="F15" s="78"/>
      <c r="G15" s="78"/>
      <c r="H15" s="78"/>
      <c r="I15" s="78"/>
      <c r="J15" s="78"/>
      <c r="K15" s="78"/>
      <c r="L15" s="78"/>
      <c r="M15" s="78"/>
      <c r="N15" s="78"/>
      <c r="O15" s="78"/>
      <c r="P15" s="78"/>
      <c r="Q15" s="78"/>
      <c r="R15" s="78"/>
      <c r="S15" s="4"/>
      <c r="T15" s="4"/>
      <c r="U15" s="76"/>
      <c r="V15" s="76"/>
      <c r="W15" s="76"/>
      <c r="X15" s="76"/>
      <c r="Y15" s="75"/>
      <c r="Z15" s="74"/>
      <c r="AA15" s="99" t="s">
        <v>86</v>
      </c>
      <c r="AB15" s="64"/>
    </row>
    <row r="16" spans="1:29" ht="31.5" customHeight="1" x14ac:dyDescent="0.25">
      <c r="A16" s="217" t="s">
        <v>0</v>
      </c>
      <c r="B16" s="219" t="s">
        <v>15</v>
      </c>
      <c r="C16" s="219" t="s">
        <v>1</v>
      </c>
      <c r="D16" s="219" t="s">
        <v>2</v>
      </c>
      <c r="E16" s="212" t="s">
        <v>3</v>
      </c>
      <c r="F16" s="212" t="s">
        <v>68</v>
      </c>
      <c r="G16" s="212" t="s">
        <v>69</v>
      </c>
      <c r="H16" s="212" t="s">
        <v>70</v>
      </c>
      <c r="I16" s="212" t="s">
        <v>71</v>
      </c>
      <c r="J16" s="212" t="s">
        <v>72</v>
      </c>
      <c r="K16" s="212" t="s">
        <v>73</v>
      </c>
      <c r="L16" s="212" t="s">
        <v>74</v>
      </c>
      <c r="M16" s="212" t="s">
        <v>75</v>
      </c>
      <c r="N16" s="212" t="s">
        <v>238</v>
      </c>
      <c r="O16" s="212" t="s">
        <v>239</v>
      </c>
      <c r="P16" s="212" t="s">
        <v>240</v>
      </c>
      <c r="Q16" s="212" t="s">
        <v>241</v>
      </c>
      <c r="R16" s="212" t="s">
        <v>242</v>
      </c>
      <c r="S16" s="223" t="s">
        <v>4</v>
      </c>
      <c r="T16" s="225" t="s">
        <v>17</v>
      </c>
      <c r="U16" s="227" t="s">
        <v>18</v>
      </c>
      <c r="V16" s="228"/>
      <c r="W16" s="229"/>
      <c r="X16" s="227" t="s">
        <v>19</v>
      </c>
      <c r="Y16" s="228"/>
      <c r="Z16" s="229"/>
      <c r="AA16" s="221" t="s">
        <v>12</v>
      </c>
    </row>
    <row r="17" spans="1:28" ht="29.25" customHeight="1" x14ac:dyDescent="0.25">
      <c r="A17" s="218"/>
      <c r="B17" s="220"/>
      <c r="C17" s="220"/>
      <c r="D17" s="220"/>
      <c r="E17" s="213"/>
      <c r="F17" s="213"/>
      <c r="G17" s="213"/>
      <c r="H17" s="213"/>
      <c r="I17" s="213"/>
      <c r="J17" s="213"/>
      <c r="K17" s="213"/>
      <c r="L17" s="213"/>
      <c r="M17" s="213"/>
      <c r="N17" s="213"/>
      <c r="O17" s="213"/>
      <c r="P17" s="213"/>
      <c r="Q17" s="213"/>
      <c r="R17" s="213"/>
      <c r="S17" s="224"/>
      <c r="T17" s="226"/>
      <c r="U17" s="79" t="s">
        <v>23</v>
      </c>
      <c r="V17" s="33" t="s">
        <v>5</v>
      </c>
      <c r="W17" s="34" t="s">
        <v>6</v>
      </c>
      <c r="X17" s="79" t="s">
        <v>23</v>
      </c>
      <c r="Y17" s="33" t="s">
        <v>5</v>
      </c>
      <c r="Z17" s="34" t="s">
        <v>6</v>
      </c>
      <c r="AA17" s="222" t="s">
        <v>6</v>
      </c>
    </row>
    <row r="18" spans="1:28" ht="15.75" thickBot="1" x14ac:dyDescent="0.3">
      <c r="A18" s="22">
        <v>1</v>
      </c>
      <c r="B18" s="23">
        <v>2</v>
      </c>
      <c r="C18" s="23">
        <v>3</v>
      </c>
      <c r="D18" s="24">
        <v>4</v>
      </c>
      <c r="E18" s="24">
        <v>5</v>
      </c>
      <c r="F18" s="27"/>
      <c r="G18" s="27"/>
      <c r="H18" s="27"/>
      <c r="I18" s="27"/>
      <c r="J18" s="27"/>
      <c r="K18" s="27"/>
      <c r="L18" s="27"/>
      <c r="M18" s="27"/>
      <c r="N18" s="27"/>
      <c r="O18" s="27"/>
      <c r="P18" s="27"/>
      <c r="Q18" s="27"/>
      <c r="R18" s="27"/>
      <c r="S18" s="27">
        <v>6</v>
      </c>
      <c r="T18" s="37">
        <v>7</v>
      </c>
      <c r="U18" s="28">
        <v>8</v>
      </c>
      <c r="V18" s="38">
        <v>9</v>
      </c>
      <c r="W18" s="29">
        <v>10</v>
      </c>
      <c r="X18" s="30">
        <v>11</v>
      </c>
      <c r="Y18" s="24">
        <v>12</v>
      </c>
      <c r="Z18" s="31">
        <v>13</v>
      </c>
      <c r="AA18" s="80">
        <v>14</v>
      </c>
      <c r="AB18" s="64"/>
    </row>
    <row r="19" spans="1:28" s="41" customFormat="1" ht="27" customHeight="1" x14ac:dyDescent="0.2">
      <c r="A19" s="128" t="s">
        <v>42</v>
      </c>
      <c r="B19" s="129"/>
      <c r="C19" s="161" t="s">
        <v>87</v>
      </c>
      <c r="D19" s="130"/>
      <c r="E19" s="131"/>
      <c r="F19" s="131"/>
      <c r="G19" s="131"/>
      <c r="H19" s="131"/>
      <c r="I19" s="131"/>
      <c r="J19" s="131"/>
      <c r="K19" s="131"/>
      <c r="L19" s="131"/>
      <c r="M19" s="131"/>
      <c r="N19" s="131"/>
      <c r="O19" s="131"/>
      <c r="P19" s="131"/>
      <c r="Q19" s="131"/>
      <c r="R19" s="131"/>
      <c r="S19" s="132"/>
      <c r="T19" s="168"/>
      <c r="U19" s="133"/>
      <c r="V19" s="134"/>
      <c r="W19" s="135"/>
      <c r="X19" s="136"/>
      <c r="Y19" s="137"/>
      <c r="Z19" s="138"/>
      <c r="AA19" s="139"/>
      <c r="AB19" s="64"/>
    </row>
    <row r="20" spans="1:28" s="41" customFormat="1" ht="27" customHeight="1" collapsed="1" x14ac:dyDescent="0.2">
      <c r="A20" s="172" t="s">
        <v>31</v>
      </c>
      <c r="B20" s="173"/>
      <c r="C20" s="174" t="s">
        <v>90</v>
      </c>
      <c r="D20" s="175"/>
      <c r="E20" s="176"/>
      <c r="F20" s="176"/>
      <c r="G20" s="176"/>
      <c r="H20" s="176"/>
      <c r="I20" s="176"/>
      <c r="J20" s="176"/>
      <c r="K20" s="176"/>
      <c r="L20" s="176"/>
      <c r="M20" s="176"/>
      <c r="N20" s="176"/>
      <c r="O20" s="176"/>
      <c r="P20" s="176"/>
      <c r="Q20" s="176"/>
      <c r="R20" s="176"/>
      <c r="S20" s="177"/>
      <c r="T20" s="178"/>
      <c r="U20" s="179"/>
      <c r="V20" s="180"/>
      <c r="W20" s="181"/>
      <c r="X20" s="182"/>
      <c r="Y20" s="183"/>
      <c r="Z20" s="184"/>
      <c r="AA20" s="185"/>
      <c r="AB20" s="64"/>
    </row>
    <row r="21" spans="1:28" s="41" customFormat="1" ht="27" customHeight="1" x14ac:dyDescent="0.2">
      <c r="A21" s="115" t="s">
        <v>22</v>
      </c>
      <c r="B21" s="116"/>
      <c r="C21" s="163" t="s">
        <v>89</v>
      </c>
      <c r="D21" s="117"/>
      <c r="E21" s="118"/>
      <c r="F21" s="118"/>
      <c r="G21" s="118"/>
      <c r="H21" s="118"/>
      <c r="I21" s="118"/>
      <c r="J21" s="118"/>
      <c r="K21" s="118"/>
      <c r="L21" s="118"/>
      <c r="M21" s="118"/>
      <c r="N21" s="118"/>
      <c r="O21" s="118"/>
      <c r="P21" s="118"/>
      <c r="Q21" s="118"/>
      <c r="R21" s="118"/>
      <c r="S21" s="119"/>
      <c r="T21" s="166"/>
      <c r="U21" s="120"/>
      <c r="V21" s="121"/>
      <c r="W21" s="122"/>
      <c r="X21" s="123"/>
      <c r="Y21" s="124"/>
      <c r="Z21" s="125"/>
      <c r="AA21" s="126"/>
      <c r="AB21" s="64"/>
    </row>
    <row r="22" spans="1:28" s="41" customFormat="1" ht="26.25" customHeight="1" collapsed="1" x14ac:dyDescent="0.2">
      <c r="A22" s="100" t="s">
        <v>40</v>
      </c>
      <c r="B22" s="101"/>
      <c r="C22" s="85" t="s">
        <v>55</v>
      </c>
      <c r="D22" s="102"/>
      <c r="E22" s="103"/>
      <c r="F22" s="103"/>
      <c r="G22" s="103"/>
      <c r="H22" s="103"/>
      <c r="I22" s="103"/>
      <c r="J22" s="103"/>
      <c r="K22" s="103"/>
      <c r="L22" s="103"/>
      <c r="M22" s="103"/>
      <c r="N22" s="103"/>
      <c r="O22" s="103"/>
      <c r="P22" s="103"/>
      <c r="Q22" s="103"/>
      <c r="R22" s="103"/>
      <c r="S22" s="104"/>
      <c r="T22" s="165"/>
      <c r="U22" s="105"/>
      <c r="V22" s="106"/>
      <c r="W22" s="107"/>
      <c r="X22" s="108"/>
      <c r="Y22" s="109"/>
      <c r="Z22" s="110"/>
      <c r="AA22" s="111"/>
      <c r="AB22" s="64"/>
    </row>
    <row r="23" spans="1:28" s="42" customFormat="1" ht="41.25" customHeight="1" outlineLevel="1" x14ac:dyDescent="0.25">
      <c r="A23" s="160" t="s">
        <v>138</v>
      </c>
      <c r="B23" s="154"/>
      <c r="C23" s="233" t="s">
        <v>91</v>
      </c>
      <c r="D23" s="211" t="s">
        <v>64</v>
      </c>
      <c r="E23" s="112" t="s">
        <v>7</v>
      </c>
      <c r="F23" s="112"/>
      <c r="G23" s="112"/>
      <c r="H23" s="112"/>
      <c r="I23" s="112"/>
      <c r="J23" s="112"/>
      <c r="K23" s="112"/>
      <c r="L23" s="112"/>
      <c r="M23" s="112"/>
      <c r="N23" s="112"/>
      <c r="O23" s="112"/>
      <c r="P23" s="112"/>
      <c r="Q23" s="112"/>
      <c r="R23" s="112"/>
      <c r="S23" s="113">
        <v>1</v>
      </c>
      <c r="T23" s="167"/>
      <c r="U23" s="114"/>
      <c r="V23" s="86"/>
      <c r="W23" s="87">
        <f t="shared" ref="W23" si="0">U23+V23</f>
        <v>0</v>
      </c>
      <c r="X23" s="89">
        <f t="shared" ref="X23" si="1">U23*S23</f>
        <v>0</v>
      </c>
      <c r="Y23" s="88">
        <f t="shared" ref="Y23" si="2">V23*S23</f>
        <v>0</v>
      </c>
      <c r="Z23" s="87">
        <f t="shared" ref="Z23" si="3">Y23+X23</f>
        <v>0</v>
      </c>
      <c r="AA23" s="170"/>
      <c r="AB23" s="153"/>
    </row>
    <row r="24" spans="1:28" s="42" customFormat="1" ht="41.25" customHeight="1" outlineLevel="1" x14ac:dyDescent="0.25">
      <c r="A24" s="160" t="s">
        <v>139</v>
      </c>
      <c r="B24" s="154"/>
      <c r="C24" s="234"/>
      <c r="D24" s="155" t="s">
        <v>66</v>
      </c>
      <c r="E24" s="112" t="s">
        <v>7</v>
      </c>
      <c r="F24" s="112"/>
      <c r="G24" s="112"/>
      <c r="H24" s="112"/>
      <c r="I24" s="112"/>
      <c r="J24" s="112"/>
      <c r="K24" s="112"/>
      <c r="L24" s="112"/>
      <c r="M24" s="112"/>
      <c r="N24" s="112"/>
      <c r="O24" s="112"/>
      <c r="P24" s="112"/>
      <c r="Q24" s="112"/>
      <c r="R24" s="112"/>
      <c r="S24" s="113">
        <v>1</v>
      </c>
      <c r="T24" s="167"/>
      <c r="U24" s="114"/>
      <c r="V24" s="86"/>
      <c r="W24" s="87">
        <f t="shared" ref="W24:W26" si="4">U24+V24</f>
        <v>0</v>
      </c>
      <c r="X24" s="89">
        <f t="shared" ref="X24:X26" si="5">U24*S24</f>
        <v>0</v>
      </c>
      <c r="Y24" s="88">
        <f t="shared" ref="Y24:Y26" si="6">V24*S24</f>
        <v>0</v>
      </c>
      <c r="Z24" s="87">
        <f t="shared" ref="Z24:Z26" si="7">Y24+X24</f>
        <v>0</v>
      </c>
      <c r="AA24" s="170"/>
      <c r="AB24" s="153"/>
    </row>
    <row r="25" spans="1:28" s="42" customFormat="1" ht="41.25" customHeight="1" outlineLevel="1" x14ac:dyDescent="0.25">
      <c r="A25" s="160" t="s">
        <v>140</v>
      </c>
      <c r="B25" s="154"/>
      <c r="C25" s="233" t="s">
        <v>92</v>
      </c>
      <c r="D25" s="211" t="s">
        <v>64</v>
      </c>
      <c r="E25" s="112" t="s">
        <v>7</v>
      </c>
      <c r="F25" s="112"/>
      <c r="G25" s="112"/>
      <c r="H25" s="112"/>
      <c r="I25" s="112"/>
      <c r="J25" s="112"/>
      <c r="K25" s="112"/>
      <c r="L25" s="112"/>
      <c r="M25" s="112"/>
      <c r="N25" s="112"/>
      <c r="O25" s="112"/>
      <c r="P25" s="112"/>
      <c r="Q25" s="112"/>
      <c r="R25" s="112"/>
      <c r="S25" s="113">
        <v>1</v>
      </c>
      <c r="T25" s="167"/>
      <c r="U25" s="114"/>
      <c r="V25" s="86"/>
      <c r="W25" s="87">
        <f t="shared" si="4"/>
        <v>0</v>
      </c>
      <c r="X25" s="89">
        <f t="shared" si="5"/>
        <v>0</v>
      </c>
      <c r="Y25" s="88">
        <f t="shared" si="6"/>
        <v>0</v>
      </c>
      <c r="Z25" s="87">
        <f t="shared" si="7"/>
        <v>0</v>
      </c>
      <c r="AA25" s="230" t="s">
        <v>93</v>
      </c>
      <c r="AB25" s="153"/>
    </row>
    <row r="26" spans="1:28" s="42" customFormat="1" ht="41.25" customHeight="1" outlineLevel="1" x14ac:dyDescent="0.25">
      <c r="A26" s="160" t="s">
        <v>141</v>
      </c>
      <c r="B26" s="154"/>
      <c r="C26" s="234"/>
      <c r="D26" s="155" t="s">
        <v>66</v>
      </c>
      <c r="E26" s="112" t="s">
        <v>7</v>
      </c>
      <c r="F26" s="112"/>
      <c r="G26" s="112"/>
      <c r="H26" s="112"/>
      <c r="I26" s="112"/>
      <c r="J26" s="112"/>
      <c r="K26" s="112"/>
      <c r="L26" s="112"/>
      <c r="M26" s="112"/>
      <c r="N26" s="112"/>
      <c r="O26" s="112"/>
      <c r="P26" s="112"/>
      <c r="Q26" s="112"/>
      <c r="R26" s="112"/>
      <c r="S26" s="113">
        <v>1</v>
      </c>
      <c r="T26" s="167"/>
      <c r="U26" s="114"/>
      <c r="V26" s="86"/>
      <c r="W26" s="87">
        <f t="shared" si="4"/>
        <v>0</v>
      </c>
      <c r="X26" s="89">
        <f t="shared" si="5"/>
        <v>0</v>
      </c>
      <c r="Y26" s="88">
        <f t="shared" si="6"/>
        <v>0</v>
      </c>
      <c r="Z26" s="87">
        <f t="shared" si="7"/>
        <v>0</v>
      </c>
      <c r="AA26" s="232"/>
      <c r="AB26" s="153"/>
    </row>
    <row r="27" spans="1:28" s="41" customFormat="1" ht="27" customHeight="1" x14ac:dyDescent="0.2">
      <c r="A27" s="100" t="s">
        <v>44</v>
      </c>
      <c r="B27" s="101"/>
      <c r="C27" s="85" t="s">
        <v>37</v>
      </c>
      <c r="D27" s="102"/>
      <c r="E27" s="103"/>
      <c r="F27" s="103"/>
      <c r="G27" s="103"/>
      <c r="H27" s="103"/>
      <c r="I27" s="103"/>
      <c r="J27" s="103"/>
      <c r="K27" s="103"/>
      <c r="L27" s="103"/>
      <c r="M27" s="103"/>
      <c r="N27" s="103"/>
      <c r="O27" s="103"/>
      <c r="P27" s="103"/>
      <c r="Q27" s="103"/>
      <c r="R27" s="103"/>
      <c r="S27" s="104"/>
      <c r="T27" s="165"/>
      <c r="U27" s="105"/>
      <c r="V27" s="106"/>
      <c r="W27" s="107"/>
      <c r="X27" s="108"/>
      <c r="Y27" s="109"/>
      <c r="Z27" s="110"/>
      <c r="AA27" s="111"/>
      <c r="AB27" s="64"/>
    </row>
    <row r="28" spans="1:28" ht="41.25" customHeight="1" outlineLevel="1" x14ac:dyDescent="0.25">
      <c r="A28" s="160" t="s">
        <v>76</v>
      </c>
      <c r="B28" s="91"/>
      <c r="C28" s="210" t="s">
        <v>95</v>
      </c>
      <c r="D28" s="211" t="s">
        <v>39</v>
      </c>
      <c r="E28" s="112" t="s">
        <v>7</v>
      </c>
      <c r="F28" s="112"/>
      <c r="G28" s="112"/>
      <c r="H28" s="112"/>
      <c r="I28" s="112"/>
      <c r="J28" s="112"/>
      <c r="K28" s="112"/>
      <c r="L28" s="112"/>
      <c r="M28" s="112"/>
      <c r="N28" s="112"/>
      <c r="O28" s="112"/>
      <c r="P28" s="112"/>
      <c r="Q28" s="112"/>
      <c r="R28" s="112"/>
      <c r="S28" s="113">
        <v>1</v>
      </c>
      <c r="T28" s="169"/>
      <c r="U28" s="114"/>
      <c r="V28" s="86"/>
      <c r="W28" s="87">
        <f t="shared" ref="W28:W29" si="8">U28+V28</f>
        <v>0</v>
      </c>
      <c r="X28" s="89">
        <f t="shared" ref="X28:X29" si="9">U28*S28</f>
        <v>0</v>
      </c>
      <c r="Y28" s="88">
        <f t="shared" ref="Y28:Y29" si="10">V28*S28</f>
        <v>0</v>
      </c>
      <c r="Z28" s="87">
        <f t="shared" ref="Z28:Z29" si="11">Y28+X28</f>
        <v>0</v>
      </c>
      <c r="AA28" s="170"/>
      <c r="AB28" s="64"/>
    </row>
    <row r="29" spans="1:28" ht="66" customHeight="1" outlineLevel="1" x14ac:dyDescent="0.25">
      <c r="A29" s="160" t="s">
        <v>77</v>
      </c>
      <c r="B29" s="91"/>
      <c r="C29" s="210" t="s">
        <v>96</v>
      </c>
      <c r="D29" s="211" t="s">
        <v>97</v>
      </c>
      <c r="E29" s="112" t="s">
        <v>7</v>
      </c>
      <c r="F29" s="112"/>
      <c r="G29" s="112"/>
      <c r="H29" s="112"/>
      <c r="I29" s="112"/>
      <c r="J29" s="112"/>
      <c r="K29" s="112"/>
      <c r="L29" s="112"/>
      <c r="M29" s="112"/>
      <c r="N29" s="112"/>
      <c r="O29" s="112"/>
      <c r="P29" s="112"/>
      <c r="Q29" s="112"/>
      <c r="R29" s="112"/>
      <c r="S29" s="113">
        <v>1</v>
      </c>
      <c r="T29" s="169"/>
      <c r="U29" s="114"/>
      <c r="V29" s="86"/>
      <c r="W29" s="87">
        <f t="shared" si="8"/>
        <v>0</v>
      </c>
      <c r="X29" s="89">
        <f t="shared" si="9"/>
        <v>0</v>
      </c>
      <c r="Y29" s="88">
        <f t="shared" si="10"/>
        <v>0</v>
      </c>
      <c r="Z29" s="87">
        <f t="shared" si="11"/>
        <v>0</v>
      </c>
      <c r="AA29" s="170"/>
      <c r="AB29" s="64"/>
    </row>
    <row r="30" spans="1:28" s="41" customFormat="1" ht="27" customHeight="1" x14ac:dyDescent="0.2">
      <c r="A30" s="115" t="s">
        <v>45</v>
      </c>
      <c r="B30" s="116"/>
      <c r="C30" s="163" t="s">
        <v>94</v>
      </c>
      <c r="D30" s="117"/>
      <c r="E30" s="118"/>
      <c r="F30" s="118"/>
      <c r="G30" s="118"/>
      <c r="H30" s="118"/>
      <c r="I30" s="118"/>
      <c r="J30" s="118"/>
      <c r="K30" s="118"/>
      <c r="L30" s="118"/>
      <c r="M30" s="118"/>
      <c r="N30" s="118"/>
      <c r="O30" s="118"/>
      <c r="P30" s="118"/>
      <c r="Q30" s="118"/>
      <c r="R30" s="118"/>
      <c r="S30" s="119"/>
      <c r="T30" s="166"/>
      <c r="U30" s="120"/>
      <c r="V30" s="121"/>
      <c r="W30" s="122"/>
      <c r="X30" s="123"/>
      <c r="Y30" s="124"/>
      <c r="Z30" s="125"/>
      <c r="AA30" s="126"/>
      <c r="AB30" s="64"/>
    </row>
    <row r="31" spans="1:28" s="41" customFormat="1" ht="26.25" customHeight="1" collapsed="1" x14ac:dyDescent="0.2">
      <c r="A31" s="100" t="s">
        <v>46</v>
      </c>
      <c r="B31" s="101"/>
      <c r="C31" s="85" t="s">
        <v>55</v>
      </c>
      <c r="D31" s="102"/>
      <c r="E31" s="103"/>
      <c r="F31" s="103"/>
      <c r="G31" s="103"/>
      <c r="H31" s="103"/>
      <c r="I31" s="103"/>
      <c r="J31" s="103"/>
      <c r="K31" s="103"/>
      <c r="L31" s="103"/>
      <c r="M31" s="103"/>
      <c r="N31" s="103"/>
      <c r="O31" s="103"/>
      <c r="P31" s="103"/>
      <c r="Q31" s="103"/>
      <c r="R31" s="103"/>
      <c r="S31" s="104"/>
      <c r="T31" s="165"/>
      <c r="U31" s="105"/>
      <c r="V31" s="106"/>
      <c r="W31" s="107"/>
      <c r="X31" s="108"/>
      <c r="Y31" s="109"/>
      <c r="Z31" s="110"/>
      <c r="AA31" s="111"/>
      <c r="AB31" s="64"/>
    </row>
    <row r="32" spans="1:28" s="41" customFormat="1" ht="29.25" customHeight="1" x14ac:dyDescent="0.2">
      <c r="A32" s="162" t="s">
        <v>142</v>
      </c>
      <c r="B32" s="140"/>
      <c r="C32" s="159" t="s">
        <v>59</v>
      </c>
      <c r="D32" s="141"/>
      <c r="E32" s="142"/>
      <c r="F32" s="142"/>
      <c r="G32" s="142"/>
      <c r="H32" s="142"/>
      <c r="I32" s="142"/>
      <c r="J32" s="142"/>
      <c r="K32" s="142"/>
      <c r="L32" s="142"/>
      <c r="M32" s="142"/>
      <c r="N32" s="142"/>
      <c r="O32" s="142"/>
      <c r="P32" s="142"/>
      <c r="Q32" s="142"/>
      <c r="R32" s="142"/>
      <c r="S32" s="143"/>
      <c r="T32" s="157"/>
      <c r="U32" s="144"/>
      <c r="V32" s="145"/>
      <c r="W32" s="146"/>
      <c r="X32" s="147"/>
      <c r="Y32" s="148"/>
      <c r="Z32" s="149"/>
      <c r="AA32" s="150"/>
      <c r="AB32" s="64"/>
    </row>
    <row r="33" spans="1:28" s="42" customFormat="1" ht="54" customHeight="1" outlineLevel="1" x14ac:dyDescent="0.25">
      <c r="A33" s="160" t="s">
        <v>143</v>
      </c>
      <c r="B33" s="154"/>
      <c r="C33" s="186" t="s">
        <v>98</v>
      </c>
      <c r="D33" s="152" t="s">
        <v>99</v>
      </c>
      <c r="E33" s="112" t="s">
        <v>7</v>
      </c>
      <c r="F33" s="112"/>
      <c r="G33" s="112"/>
      <c r="H33" s="112"/>
      <c r="I33" s="112"/>
      <c r="J33" s="112"/>
      <c r="K33" s="112"/>
      <c r="L33" s="112"/>
      <c r="M33" s="112"/>
      <c r="N33" s="112"/>
      <c r="O33" s="112"/>
      <c r="P33" s="112"/>
      <c r="Q33" s="112"/>
      <c r="R33" s="112"/>
      <c r="S33" s="113">
        <v>1</v>
      </c>
      <c r="T33" s="167"/>
      <c r="U33" s="114"/>
      <c r="V33" s="86"/>
      <c r="W33" s="87">
        <f t="shared" ref="W33" si="12">U33+V33</f>
        <v>0</v>
      </c>
      <c r="X33" s="89">
        <f t="shared" ref="X33" si="13">U33*S33</f>
        <v>0</v>
      </c>
      <c r="Y33" s="88">
        <f t="shared" ref="Y33" si="14">V33*S33</f>
        <v>0</v>
      </c>
      <c r="Z33" s="87">
        <f t="shared" ref="Z33" si="15">Y33+X33</f>
        <v>0</v>
      </c>
      <c r="AA33" s="170" t="s">
        <v>100</v>
      </c>
      <c r="AB33" s="153"/>
    </row>
    <row r="34" spans="1:28" s="41" customFormat="1" ht="27" customHeight="1" x14ac:dyDescent="0.2">
      <c r="A34" s="162" t="s">
        <v>144</v>
      </c>
      <c r="B34" s="140"/>
      <c r="C34" s="164" t="s">
        <v>82</v>
      </c>
      <c r="D34" s="141"/>
      <c r="E34" s="142"/>
      <c r="F34" s="142"/>
      <c r="G34" s="142"/>
      <c r="H34" s="142"/>
      <c r="I34" s="142"/>
      <c r="J34" s="142"/>
      <c r="K34" s="142"/>
      <c r="L34" s="142"/>
      <c r="M34" s="142"/>
      <c r="N34" s="142"/>
      <c r="O34" s="142"/>
      <c r="P34" s="142"/>
      <c r="Q34" s="142"/>
      <c r="R34" s="142"/>
      <c r="S34" s="143"/>
      <c r="T34" s="157"/>
      <c r="U34" s="144"/>
      <c r="V34" s="145"/>
      <c r="W34" s="146"/>
      <c r="X34" s="147"/>
      <c r="Y34" s="148"/>
      <c r="Z34" s="149"/>
      <c r="AA34" s="150"/>
      <c r="AB34" s="64"/>
    </row>
    <row r="35" spans="1:28" s="42" customFormat="1" ht="41.25" customHeight="1" outlineLevel="1" x14ac:dyDescent="0.25">
      <c r="A35" s="160" t="s">
        <v>145</v>
      </c>
      <c r="B35" s="154"/>
      <c r="C35" s="233" t="s">
        <v>102</v>
      </c>
      <c r="D35" s="211" t="s">
        <v>64</v>
      </c>
      <c r="E35" s="112" t="s">
        <v>7</v>
      </c>
      <c r="F35" s="112"/>
      <c r="G35" s="112"/>
      <c r="H35" s="112"/>
      <c r="I35" s="112"/>
      <c r="J35" s="112"/>
      <c r="K35" s="112"/>
      <c r="L35" s="112"/>
      <c r="M35" s="112"/>
      <c r="N35" s="112"/>
      <c r="O35" s="112"/>
      <c r="P35" s="112"/>
      <c r="Q35" s="112"/>
      <c r="R35" s="112"/>
      <c r="S35" s="113">
        <v>1</v>
      </c>
      <c r="T35" s="167"/>
      <c r="U35" s="114"/>
      <c r="V35" s="86"/>
      <c r="W35" s="87">
        <f t="shared" ref="W35:W44" si="16">U35+V35</f>
        <v>0</v>
      </c>
      <c r="X35" s="89">
        <f t="shared" ref="X35:X44" si="17">U35*S35</f>
        <v>0</v>
      </c>
      <c r="Y35" s="88">
        <f t="shared" ref="Y35:Y44" si="18">V35*S35</f>
        <v>0</v>
      </c>
      <c r="Z35" s="87">
        <f t="shared" ref="Z35:Z44" si="19">Y35+X35</f>
        <v>0</v>
      </c>
      <c r="AA35" s="230"/>
      <c r="AB35" s="153"/>
    </row>
    <row r="36" spans="1:28" s="42" customFormat="1" ht="41.25" customHeight="1" outlineLevel="1" x14ac:dyDescent="0.25">
      <c r="A36" s="160" t="s">
        <v>146</v>
      </c>
      <c r="B36" s="154"/>
      <c r="C36" s="235"/>
      <c r="D36" s="187" t="s">
        <v>101</v>
      </c>
      <c r="E36" s="112" t="s">
        <v>7</v>
      </c>
      <c r="F36" s="112"/>
      <c r="G36" s="112"/>
      <c r="H36" s="112"/>
      <c r="I36" s="112"/>
      <c r="J36" s="112"/>
      <c r="K36" s="112"/>
      <c r="L36" s="112"/>
      <c r="M36" s="112"/>
      <c r="N36" s="112"/>
      <c r="O36" s="112"/>
      <c r="P36" s="112"/>
      <c r="Q36" s="112"/>
      <c r="R36" s="112"/>
      <c r="S36" s="113">
        <v>1</v>
      </c>
      <c r="T36" s="167"/>
      <c r="U36" s="114"/>
      <c r="V36" s="86"/>
      <c r="W36" s="87">
        <f t="shared" si="16"/>
        <v>0</v>
      </c>
      <c r="X36" s="89">
        <f t="shared" si="17"/>
        <v>0</v>
      </c>
      <c r="Y36" s="88">
        <f t="shared" si="18"/>
        <v>0</v>
      </c>
      <c r="Z36" s="87">
        <f t="shared" si="19"/>
        <v>0</v>
      </c>
      <c r="AA36" s="231"/>
      <c r="AB36" s="153"/>
    </row>
    <row r="37" spans="1:28" s="42" customFormat="1" ht="41.25" customHeight="1" outlineLevel="1" x14ac:dyDescent="0.25">
      <c r="A37" s="160" t="s">
        <v>147</v>
      </c>
      <c r="B37" s="154"/>
      <c r="C37" s="234"/>
      <c r="D37" s="156" t="s">
        <v>103</v>
      </c>
      <c r="E37" s="112" t="s">
        <v>7</v>
      </c>
      <c r="F37" s="112"/>
      <c r="G37" s="112"/>
      <c r="H37" s="112"/>
      <c r="I37" s="112"/>
      <c r="J37" s="112"/>
      <c r="K37" s="112"/>
      <c r="L37" s="112"/>
      <c r="M37" s="112"/>
      <c r="N37" s="112"/>
      <c r="O37" s="112"/>
      <c r="P37" s="112"/>
      <c r="Q37" s="112"/>
      <c r="R37" s="112"/>
      <c r="S37" s="113">
        <v>1</v>
      </c>
      <c r="T37" s="167"/>
      <c r="U37" s="114"/>
      <c r="V37" s="86"/>
      <c r="W37" s="87">
        <f t="shared" si="16"/>
        <v>0</v>
      </c>
      <c r="X37" s="89">
        <f t="shared" si="17"/>
        <v>0</v>
      </c>
      <c r="Y37" s="88">
        <f t="shared" si="18"/>
        <v>0</v>
      </c>
      <c r="Z37" s="87">
        <f t="shared" si="19"/>
        <v>0</v>
      </c>
      <c r="AA37" s="232"/>
      <c r="AB37" s="153"/>
    </row>
    <row r="38" spans="1:28" s="42" customFormat="1" ht="51" customHeight="1" outlineLevel="1" x14ac:dyDescent="0.25">
      <c r="A38" s="160" t="s">
        <v>148</v>
      </c>
      <c r="B38" s="154"/>
      <c r="C38" s="233" t="s">
        <v>117</v>
      </c>
      <c r="D38" s="211" t="s">
        <v>64</v>
      </c>
      <c r="E38" s="112" t="s">
        <v>7</v>
      </c>
      <c r="F38" s="112"/>
      <c r="G38" s="112"/>
      <c r="H38" s="112"/>
      <c r="I38" s="112"/>
      <c r="J38" s="112"/>
      <c r="K38" s="112"/>
      <c r="L38" s="112"/>
      <c r="M38" s="112"/>
      <c r="N38" s="112"/>
      <c r="O38" s="112"/>
      <c r="P38" s="112"/>
      <c r="Q38" s="112"/>
      <c r="R38" s="112"/>
      <c r="S38" s="113">
        <v>1</v>
      </c>
      <c r="T38" s="167"/>
      <c r="U38" s="114"/>
      <c r="V38" s="86"/>
      <c r="W38" s="87">
        <f t="shared" si="16"/>
        <v>0</v>
      </c>
      <c r="X38" s="89">
        <f t="shared" si="17"/>
        <v>0</v>
      </c>
      <c r="Y38" s="88">
        <f t="shared" si="18"/>
        <v>0</v>
      </c>
      <c r="Z38" s="87">
        <f t="shared" si="19"/>
        <v>0</v>
      </c>
      <c r="AA38" s="170" t="s">
        <v>116</v>
      </c>
      <c r="AB38" s="153"/>
    </row>
    <row r="39" spans="1:28" s="42" customFormat="1" ht="41.25" customHeight="1" outlineLevel="1" x14ac:dyDescent="0.25">
      <c r="A39" s="160" t="s">
        <v>149</v>
      </c>
      <c r="B39" s="154"/>
      <c r="C39" s="235"/>
      <c r="D39" s="211" t="s">
        <v>65</v>
      </c>
      <c r="E39" s="112" t="s">
        <v>7</v>
      </c>
      <c r="F39" s="112"/>
      <c r="G39" s="112"/>
      <c r="H39" s="112"/>
      <c r="I39" s="112"/>
      <c r="J39" s="112"/>
      <c r="K39" s="112"/>
      <c r="L39" s="112"/>
      <c r="M39" s="112"/>
      <c r="N39" s="112"/>
      <c r="O39" s="112"/>
      <c r="P39" s="112"/>
      <c r="Q39" s="112"/>
      <c r="R39" s="112"/>
      <c r="S39" s="113">
        <v>1</v>
      </c>
      <c r="T39" s="167"/>
      <c r="U39" s="114"/>
      <c r="V39" s="86"/>
      <c r="W39" s="87">
        <f t="shared" si="16"/>
        <v>0</v>
      </c>
      <c r="X39" s="89">
        <f t="shared" si="17"/>
        <v>0</v>
      </c>
      <c r="Y39" s="88">
        <f t="shared" si="18"/>
        <v>0</v>
      </c>
      <c r="Z39" s="87">
        <f t="shared" si="19"/>
        <v>0</v>
      </c>
      <c r="AA39" s="170" t="s">
        <v>106</v>
      </c>
      <c r="AB39" s="153"/>
    </row>
    <row r="40" spans="1:28" s="42" customFormat="1" ht="51" customHeight="1" outlineLevel="1" x14ac:dyDescent="0.25">
      <c r="A40" s="160" t="s">
        <v>150</v>
      </c>
      <c r="B40" s="154"/>
      <c r="C40" s="235"/>
      <c r="D40" s="211" t="s">
        <v>104</v>
      </c>
      <c r="E40" s="112" t="s">
        <v>7</v>
      </c>
      <c r="F40" s="112"/>
      <c r="G40" s="112"/>
      <c r="H40" s="112"/>
      <c r="I40" s="112"/>
      <c r="J40" s="112"/>
      <c r="K40" s="112"/>
      <c r="L40" s="112"/>
      <c r="M40" s="112"/>
      <c r="N40" s="112"/>
      <c r="O40" s="112"/>
      <c r="P40" s="112"/>
      <c r="Q40" s="112"/>
      <c r="R40" s="112"/>
      <c r="S40" s="113">
        <v>1</v>
      </c>
      <c r="T40" s="167"/>
      <c r="U40" s="114"/>
      <c r="V40" s="86"/>
      <c r="W40" s="87">
        <f t="shared" si="16"/>
        <v>0</v>
      </c>
      <c r="X40" s="89">
        <f t="shared" si="17"/>
        <v>0</v>
      </c>
      <c r="Y40" s="88">
        <f t="shared" si="18"/>
        <v>0</v>
      </c>
      <c r="Z40" s="87">
        <f t="shared" si="19"/>
        <v>0</v>
      </c>
      <c r="AA40" s="170" t="s">
        <v>105</v>
      </c>
      <c r="AB40" s="153"/>
    </row>
    <row r="41" spans="1:28" s="42" customFormat="1" ht="51" customHeight="1" outlineLevel="1" x14ac:dyDescent="0.25">
      <c r="A41" s="160" t="s">
        <v>151</v>
      </c>
      <c r="B41" s="154"/>
      <c r="C41" s="235"/>
      <c r="D41" s="155" t="s">
        <v>107</v>
      </c>
      <c r="E41" s="112" t="s">
        <v>7</v>
      </c>
      <c r="F41" s="112"/>
      <c r="G41" s="112"/>
      <c r="H41" s="112"/>
      <c r="I41" s="112"/>
      <c r="J41" s="112"/>
      <c r="K41" s="112"/>
      <c r="L41" s="112"/>
      <c r="M41" s="112"/>
      <c r="N41" s="112"/>
      <c r="O41" s="112"/>
      <c r="P41" s="112"/>
      <c r="Q41" s="112"/>
      <c r="R41" s="112"/>
      <c r="S41" s="113">
        <v>1</v>
      </c>
      <c r="T41" s="167"/>
      <c r="U41" s="114"/>
      <c r="V41" s="86"/>
      <c r="W41" s="87">
        <f t="shared" si="16"/>
        <v>0</v>
      </c>
      <c r="X41" s="89">
        <f t="shared" si="17"/>
        <v>0</v>
      </c>
      <c r="Y41" s="88">
        <f t="shared" si="18"/>
        <v>0</v>
      </c>
      <c r="Z41" s="87">
        <f t="shared" si="19"/>
        <v>0</v>
      </c>
      <c r="AA41" s="170" t="s">
        <v>108</v>
      </c>
      <c r="AB41" s="153"/>
    </row>
    <row r="42" spans="1:28" s="42" customFormat="1" ht="41.25" customHeight="1" outlineLevel="1" x14ac:dyDescent="0.25">
      <c r="A42" s="160" t="s">
        <v>152</v>
      </c>
      <c r="B42" s="188"/>
      <c r="C42" s="235"/>
      <c r="D42" s="189" t="s">
        <v>66</v>
      </c>
      <c r="E42" s="190" t="s">
        <v>7</v>
      </c>
      <c r="F42" s="190"/>
      <c r="G42" s="190"/>
      <c r="H42" s="190"/>
      <c r="I42" s="190"/>
      <c r="J42" s="190"/>
      <c r="K42" s="190"/>
      <c r="L42" s="190"/>
      <c r="M42" s="190"/>
      <c r="N42" s="190"/>
      <c r="O42" s="190"/>
      <c r="P42" s="190"/>
      <c r="Q42" s="190"/>
      <c r="R42" s="190"/>
      <c r="S42" s="171">
        <v>1</v>
      </c>
      <c r="T42" s="191"/>
      <c r="U42" s="192"/>
      <c r="V42" s="193"/>
      <c r="W42" s="87">
        <f t="shared" si="16"/>
        <v>0</v>
      </c>
      <c r="X42" s="89">
        <f t="shared" si="17"/>
        <v>0</v>
      </c>
      <c r="Y42" s="88">
        <f t="shared" si="18"/>
        <v>0</v>
      </c>
      <c r="Z42" s="87">
        <f t="shared" si="19"/>
        <v>0</v>
      </c>
      <c r="AA42" s="209" t="s">
        <v>118</v>
      </c>
      <c r="AB42" s="153"/>
    </row>
    <row r="43" spans="1:28" s="42" customFormat="1" ht="41.25" customHeight="1" outlineLevel="1" x14ac:dyDescent="0.25">
      <c r="A43" s="160" t="s">
        <v>153</v>
      </c>
      <c r="B43" s="154"/>
      <c r="C43" s="236" t="s">
        <v>114</v>
      </c>
      <c r="D43" s="211" t="s">
        <v>64</v>
      </c>
      <c r="E43" s="112" t="s">
        <v>7</v>
      </c>
      <c r="F43" s="112"/>
      <c r="G43" s="112"/>
      <c r="H43" s="112"/>
      <c r="I43" s="112"/>
      <c r="J43" s="112"/>
      <c r="K43" s="112"/>
      <c r="L43" s="112"/>
      <c r="M43" s="112"/>
      <c r="N43" s="112"/>
      <c r="O43" s="112"/>
      <c r="P43" s="112"/>
      <c r="Q43" s="112"/>
      <c r="R43" s="112"/>
      <c r="S43" s="113">
        <v>1</v>
      </c>
      <c r="T43" s="167"/>
      <c r="U43" s="114"/>
      <c r="V43" s="86"/>
      <c r="W43" s="87">
        <f t="shared" si="16"/>
        <v>0</v>
      </c>
      <c r="X43" s="89">
        <f t="shared" si="17"/>
        <v>0</v>
      </c>
      <c r="Y43" s="88">
        <f t="shared" si="18"/>
        <v>0</v>
      </c>
      <c r="Z43" s="87">
        <f t="shared" si="19"/>
        <v>0</v>
      </c>
      <c r="AA43" s="170"/>
      <c r="AB43" s="153"/>
    </row>
    <row r="44" spans="1:28" s="42" customFormat="1" ht="41.25" customHeight="1" outlineLevel="1" x14ac:dyDescent="0.25">
      <c r="A44" s="160" t="s">
        <v>154</v>
      </c>
      <c r="B44" s="154"/>
      <c r="C44" s="236"/>
      <c r="D44" s="156" t="s">
        <v>115</v>
      </c>
      <c r="E44" s="112" t="s">
        <v>7</v>
      </c>
      <c r="F44" s="112"/>
      <c r="G44" s="112"/>
      <c r="H44" s="112"/>
      <c r="I44" s="112"/>
      <c r="J44" s="112"/>
      <c r="K44" s="112"/>
      <c r="L44" s="112"/>
      <c r="M44" s="112"/>
      <c r="N44" s="112"/>
      <c r="O44" s="112"/>
      <c r="P44" s="112"/>
      <c r="Q44" s="112"/>
      <c r="R44" s="112"/>
      <c r="S44" s="113">
        <v>1</v>
      </c>
      <c r="T44" s="167"/>
      <c r="U44" s="114"/>
      <c r="V44" s="86"/>
      <c r="W44" s="87">
        <f t="shared" si="16"/>
        <v>0</v>
      </c>
      <c r="X44" s="89">
        <f t="shared" si="17"/>
        <v>0</v>
      </c>
      <c r="Y44" s="88">
        <f t="shared" si="18"/>
        <v>0</v>
      </c>
      <c r="Z44" s="87">
        <f t="shared" si="19"/>
        <v>0</v>
      </c>
      <c r="AA44" s="170"/>
      <c r="AB44" s="153"/>
    </row>
    <row r="45" spans="1:28" s="41" customFormat="1" ht="27" customHeight="1" x14ac:dyDescent="0.2">
      <c r="A45" s="162" t="s">
        <v>155</v>
      </c>
      <c r="B45" s="140"/>
      <c r="C45" s="159" t="s">
        <v>60</v>
      </c>
      <c r="D45" s="141"/>
      <c r="E45" s="142"/>
      <c r="F45" s="142"/>
      <c r="G45" s="142"/>
      <c r="H45" s="142"/>
      <c r="I45" s="142"/>
      <c r="J45" s="142"/>
      <c r="K45" s="142"/>
      <c r="L45" s="142"/>
      <c r="M45" s="142"/>
      <c r="N45" s="142"/>
      <c r="O45" s="142"/>
      <c r="P45" s="142"/>
      <c r="Q45" s="142"/>
      <c r="R45" s="142"/>
      <c r="S45" s="143"/>
      <c r="T45" s="157"/>
      <c r="U45" s="144"/>
      <c r="V45" s="145"/>
      <c r="W45" s="146"/>
      <c r="X45" s="147"/>
      <c r="Y45" s="148"/>
      <c r="Z45" s="149"/>
      <c r="AA45" s="150"/>
      <c r="AB45" s="64"/>
    </row>
    <row r="46" spans="1:28" s="42" customFormat="1" ht="31.35" customHeight="1" outlineLevel="1" x14ac:dyDescent="0.25">
      <c r="A46" s="160" t="s">
        <v>156</v>
      </c>
      <c r="B46" s="154"/>
      <c r="C46" s="236" t="s">
        <v>111</v>
      </c>
      <c r="D46" s="211" t="s">
        <v>56</v>
      </c>
      <c r="E46" s="112" t="s">
        <v>7</v>
      </c>
      <c r="F46" s="112"/>
      <c r="G46" s="112"/>
      <c r="H46" s="112"/>
      <c r="I46" s="112"/>
      <c r="J46" s="112"/>
      <c r="K46" s="112"/>
      <c r="L46" s="112"/>
      <c r="M46" s="112"/>
      <c r="N46" s="112"/>
      <c r="O46" s="112"/>
      <c r="P46" s="112"/>
      <c r="Q46" s="112"/>
      <c r="R46" s="112"/>
      <c r="S46" s="113">
        <v>1</v>
      </c>
      <c r="T46" s="167"/>
      <c r="U46" s="114"/>
      <c r="V46" s="86"/>
      <c r="W46" s="87">
        <f t="shared" ref="W46:W49" si="20">U46+V46</f>
        <v>0</v>
      </c>
      <c r="X46" s="89">
        <f t="shared" ref="X46:X49" si="21">U46*S46</f>
        <v>0</v>
      </c>
      <c r="Y46" s="88">
        <f t="shared" ref="Y46:Y49" si="22">V46*S46</f>
        <v>0</v>
      </c>
      <c r="Z46" s="87">
        <f t="shared" ref="Z46:Z49" si="23">Y46+X46</f>
        <v>0</v>
      </c>
      <c r="AA46" s="158" t="s">
        <v>110</v>
      </c>
      <c r="AB46" s="153"/>
    </row>
    <row r="47" spans="1:28" s="42" customFormat="1" ht="31.35" customHeight="1" outlineLevel="1" x14ac:dyDescent="0.25">
      <c r="A47" s="160" t="s">
        <v>157</v>
      </c>
      <c r="B47" s="154"/>
      <c r="C47" s="236"/>
      <c r="D47" s="211" t="s">
        <v>61</v>
      </c>
      <c r="E47" s="112" t="s">
        <v>7</v>
      </c>
      <c r="F47" s="112"/>
      <c r="G47" s="112"/>
      <c r="H47" s="112"/>
      <c r="I47" s="112"/>
      <c r="J47" s="112"/>
      <c r="K47" s="112"/>
      <c r="L47" s="112"/>
      <c r="M47" s="112"/>
      <c r="N47" s="112"/>
      <c r="O47" s="112"/>
      <c r="P47" s="112"/>
      <c r="Q47" s="112"/>
      <c r="R47" s="112"/>
      <c r="S47" s="113">
        <v>1</v>
      </c>
      <c r="T47" s="167"/>
      <c r="U47" s="114"/>
      <c r="V47" s="86"/>
      <c r="W47" s="87">
        <f t="shared" si="20"/>
        <v>0</v>
      </c>
      <c r="X47" s="89">
        <f t="shared" si="21"/>
        <v>0</v>
      </c>
      <c r="Y47" s="88">
        <f t="shared" si="22"/>
        <v>0</v>
      </c>
      <c r="Z47" s="87">
        <f t="shared" si="23"/>
        <v>0</v>
      </c>
      <c r="AA47" s="158" t="s">
        <v>62</v>
      </c>
      <c r="AB47" s="153"/>
    </row>
    <row r="48" spans="1:28" s="42" customFormat="1" ht="31.35" customHeight="1" outlineLevel="1" x14ac:dyDescent="0.25">
      <c r="A48" s="160" t="s">
        <v>158</v>
      </c>
      <c r="B48" s="154"/>
      <c r="C48" s="236"/>
      <c r="D48" s="211" t="s">
        <v>57</v>
      </c>
      <c r="E48" s="112" t="s">
        <v>7</v>
      </c>
      <c r="F48" s="112"/>
      <c r="G48" s="112"/>
      <c r="H48" s="112"/>
      <c r="I48" s="112"/>
      <c r="J48" s="112"/>
      <c r="K48" s="112"/>
      <c r="L48" s="112"/>
      <c r="M48" s="112"/>
      <c r="N48" s="112"/>
      <c r="O48" s="112"/>
      <c r="P48" s="112"/>
      <c r="Q48" s="112"/>
      <c r="R48" s="112"/>
      <c r="S48" s="113">
        <v>1</v>
      </c>
      <c r="T48" s="167"/>
      <c r="U48" s="114"/>
      <c r="V48" s="86"/>
      <c r="W48" s="87">
        <f t="shared" si="20"/>
        <v>0</v>
      </c>
      <c r="X48" s="89">
        <f t="shared" si="21"/>
        <v>0</v>
      </c>
      <c r="Y48" s="88">
        <f t="shared" si="22"/>
        <v>0</v>
      </c>
      <c r="Z48" s="87">
        <f t="shared" si="23"/>
        <v>0</v>
      </c>
      <c r="AA48" s="158" t="s">
        <v>109</v>
      </c>
      <c r="AB48" s="153"/>
    </row>
    <row r="49" spans="1:28" s="42" customFormat="1" ht="31.35" customHeight="1" outlineLevel="1" x14ac:dyDescent="0.25">
      <c r="A49" s="160" t="s">
        <v>159</v>
      </c>
      <c r="B49" s="154"/>
      <c r="C49" s="236"/>
      <c r="D49" s="211" t="s">
        <v>58</v>
      </c>
      <c r="E49" s="112" t="s">
        <v>7</v>
      </c>
      <c r="F49" s="112"/>
      <c r="G49" s="112"/>
      <c r="H49" s="112"/>
      <c r="I49" s="112"/>
      <c r="J49" s="112"/>
      <c r="K49" s="112"/>
      <c r="L49" s="112"/>
      <c r="M49" s="112"/>
      <c r="N49" s="112"/>
      <c r="O49" s="112"/>
      <c r="P49" s="112"/>
      <c r="Q49" s="112"/>
      <c r="R49" s="112"/>
      <c r="S49" s="113">
        <v>1</v>
      </c>
      <c r="T49" s="167"/>
      <c r="U49" s="114"/>
      <c r="V49" s="86"/>
      <c r="W49" s="87">
        <f t="shared" si="20"/>
        <v>0</v>
      </c>
      <c r="X49" s="89">
        <f t="shared" si="21"/>
        <v>0</v>
      </c>
      <c r="Y49" s="88">
        <f t="shared" si="22"/>
        <v>0</v>
      </c>
      <c r="Z49" s="87">
        <f t="shared" si="23"/>
        <v>0</v>
      </c>
      <c r="AA49" s="158" t="s">
        <v>112</v>
      </c>
      <c r="AB49" s="153"/>
    </row>
    <row r="50" spans="1:28" s="42" customFormat="1" ht="31.35" customHeight="1" outlineLevel="1" x14ac:dyDescent="0.25">
      <c r="A50" s="160" t="s">
        <v>160</v>
      </c>
      <c r="B50" s="154"/>
      <c r="C50" s="236"/>
      <c r="D50" s="211" t="s">
        <v>83</v>
      </c>
      <c r="E50" s="112" t="s">
        <v>7</v>
      </c>
      <c r="F50" s="112"/>
      <c r="G50" s="112"/>
      <c r="H50" s="112"/>
      <c r="I50" s="112"/>
      <c r="J50" s="112"/>
      <c r="K50" s="112"/>
      <c r="L50" s="112"/>
      <c r="M50" s="112"/>
      <c r="N50" s="112"/>
      <c r="O50" s="112"/>
      <c r="P50" s="112"/>
      <c r="Q50" s="112"/>
      <c r="R50" s="112"/>
      <c r="S50" s="113">
        <v>1</v>
      </c>
      <c r="T50" s="194">
        <v>1.02</v>
      </c>
      <c r="U50" s="114"/>
      <c r="V50" s="86"/>
      <c r="W50" s="87">
        <f t="shared" ref="W50" si="24">U50+V50</f>
        <v>0</v>
      </c>
      <c r="X50" s="89">
        <f t="shared" ref="X50" si="25">U50*S50</f>
        <v>0</v>
      </c>
      <c r="Y50" s="88">
        <f>V50*S50*T50</f>
        <v>0</v>
      </c>
      <c r="Z50" s="87">
        <f t="shared" ref="Z50" si="26">Y50+X50</f>
        <v>0</v>
      </c>
      <c r="AA50" s="158" t="s">
        <v>113</v>
      </c>
      <c r="AB50" s="153"/>
    </row>
    <row r="51" spans="1:28" s="41" customFormat="1" ht="27" customHeight="1" x14ac:dyDescent="0.2">
      <c r="A51" s="162" t="s">
        <v>161</v>
      </c>
      <c r="B51" s="140"/>
      <c r="C51" s="159" t="s">
        <v>63</v>
      </c>
      <c r="D51" s="141"/>
      <c r="E51" s="142"/>
      <c r="F51" s="142"/>
      <c r="G51" s="142"/>
      <c r="H51" s="142"/>
      <c r="I51" s="142"/>
      <c r="J51" s="142"/>
      <c r="K51" s="142"/>
      <c r="L51" s="142"/>
      <c r="M51" s="142"/>
      <c r="N51" s="142"/>
      <c r="O51" s="142"/>
      <c r="P51" s="142"/>
      <c r="Q51" s="142"/>
      <c r="R51" s="142"/>
      <c r="S51" s="143"/>
      <c r="T51" s="157"/>
      <c r="U51" s="144"/>
      <c r="V51" s="145"/>
      <c r="W51" s="146"/>
      <c r="X51" s="147"/>
      <c r="Y51" s="148"/>
      <c r="Z51" s="149"/>
      <c r="AA51" s="150"/>
      <c r="AB51" s="64"/>
    </row>
    <row r="52" spans="1:28" s="42" customFormat="1" ht="41.25" customHeight="1" outlineLevel="1" x14ac:dyDescent="0.25">
      <c r="A52" s="160" t="s">
        <v>162</v>
      </c>
      <c r="B52" s="154"/>
      <c r="C52" s="233" t="s">
        <v>119</v>
      </c>
      <c r="D52" s="156" t="s">
        <v>120</v>
      </c>
      <c r="E52" s="112" t="s">
        <v>7</v>
      </c>
      <c r="F52" s="112"/>
      <c r="G52" s="112"/>
      <c r="H52" s="112"/>
      <c r="I52" s="112"/>
      <c r="J52" s="112"/>
      <c r="K52" s="112"/>
      <c r="L52" s="112"/>
      <c r="M52" s="112"/>
      <c r="N52" s="112"/>
      <c r="O52" s="112"/>
      <c r="P52" s="112"/>
      <c r="Q52" s="112"/>
      <c r="R52" s="112"/>
      <c r="S52" s="113">
        <v>1</v>
      </c>
      <c r="T52" s="167"/>
      <c r="U52" s="114"/>
      <c r="V52" s="86"/>
      <c r="W52" s="87">
        <f t="shared" ref="W52:W58" si="27">U52+V52</f>
        <v>0</v>
      </c>
      <c r="X52" s="89">
        <f t="shared" ref="X52:X58" si="28">U52*S52</f>
        <v>0</v>
      </c>
      <c r="Y52" s="88">
        <f t="shared" ref="Y52:Y58" si="29">V52*S52</f>
        <v>0</v>
      </c>
      <c r="Z52" s="87">
        <f t="shared" ref="Z52:Z58" si="30">Y52+X52</f>
        <v>0</v>
      </c>
      <c r="AA52" s="158"/>
      <c r="AB52" s="153"/>
    </row>
    <row r="53" spans="1:28" s="42" customFormat="1" ht="46.5" customHeight="1" outlineLevel="1" x14ac:dyDescent="0.25">
      <c r="A53" s="160" t="s">
        <v>163</v>
      </c>
      <c r="B53" s="154"/>
      <c r="C53" s="235"/>
      <c r="D53" s="211" t="s">
        <v>121</v>
      </c>
      <c r="E53" s="112" t="s">
        <v>7</v>
      </c>
      <c r="F53" s="112"/>
      <c r="G53" s="112"/>
      <c r="H53" s="112"/>
      <c r="I53" s="112"/>
      <c r="J53" s="112"/>
      <c r="K53" s="112"/>
      <c r="L53" s="112"/>
      <c r="M53" s="112"/>
      <c r="N53" s="112"/>
      <c r="O53" s="112"/>
      <c r="P53" s="112"/>
      <c r="Q53" s="112"/>
      <c r="R53" s="112"/>
      <c r="S53" s="113">
        <v>1</v>
      </c>
      <c r="T53" s="167"/>
      <c r="U53" s="114"/>
      <c r="V53" s="86"/>
      <c r="W53" s="87">
        <f t="shared" si="27"/>
        <v>0</v>
      </c>
      <c r="X53" s="89">
        <f t="shared" si="28"/>
        <v>0</v>
      </c>
      <c r="Y53" s="88">
        <f t="shared" si="29"/>
        <v>0</v>
      </c>
      <c r="Z53" s="87">
        <f t="shared" si="30"/>
        <v>0</v>
      </c>
      <c r="AA53" s="158"/>
      <c r="AB53" s="153"/>
    </row>
    <row r="54" spans="1:28" s="42" customFormat="1" ht="41.25" customHeight="1" outlineLevel="1" x14ac:dyDescent="0.25">
      <c r="A54" s="160" t="s">
        <v>164</v>
      </c>
      <c r="B54" s="154"/>
      <c r="C54" s="235"/>
      <c r="D54" s="155" t="s">
        <v>122</v>
      </c>
      <c r="E54" s="112" t="s">
        <v>7</v>
      </c>
      <c r="F54" s="112"/>
      <c r="G54" s="112"/>
      <c r="H54" s="112"/>
      <c r="I54" s="112"/>
      <c r="J54" s="112"/>
      <c r="K54" s="112"/>
      <c r="L54" s="112"/>
      <c r="M54" s="112"/>
      <c r="N54" s="112"/>
      <c r="O54" s="112"/>
      <c r="P54" s="112"/>
      <c r="Q54" s="112"/>
      <c r="R54" s="112"/>
      <c r="S54" s="113">
        <v>1</v>
      </c>
      <c r="T54" s="167"/>
      <c r="U54" s="114"/>
      <c r="V54" s="86"/>
      <c r="W54" s="87">
        <f t="shared" si="27"/>
        <v>0</v>
      </c>
      <c r="X54" s="89">
        <f t="shared" si="28"/>
        <v>0</v>
      </c>
      <c r="Y54" s="88">
        <f t="shared" si="29"/>
        <v>0</v>
      </c>
      <c r="Z54" s="87">
        <f t="shared" si="30"/>
        <v>0</v>
      </c>
      <c r="AA54" s="158"/>
      <c r="AB54" s="153"/>
    </row>
    <row r="55" spans="1:28" s="42" customFormat="1" ht="41.25" customHeight="1" outlineLevel="1" x14ac:dyDescent="0.25">
      <c r="A55" s="160" t="s">
        <v>165</v>
      </c>
      <c r="B55" s="154"/>
      <c r="C55" s="235"/>
      <c r="D55" s="155" t="s">
        <v>123</v>
      </c>
      <c r="E55" s="112" t="s">
        <v>7</v>
      </c>
      <c r="F55" s="112"/>
      <c r="G55" s="112"/>
      <c r="H55" s="112"/>
      <c r="I55" s="112"/>
      <c r="J55" s="112"/>
      <c r="K55" s="112"/>
      <c r="L55" s="112"/>
      <c r="M55" s="112"/>
      <c r="N55" s="112"/>
      <c r="O55" s="112"/>
      <c r="P55" s="112"/>
      <c r="Q55" s="112"/>
      <c r="R55" s="112"/>
      <c r="S55" s="113">
        <v>1</v>
      </c>
      <c r="T55" s="167"/>
      <c r="U55" s="114"/>
      <c r="V55" s="86"/>
      <c r="W55" s="87">
        <f t="shared" si="27"/>
        <v>0</v>
      </c>
      <c r="X55" s="89">
        <f t="shared" si="28"/>
        <v>0</v>
      </c>
      <c r="Y55" s="88">
        <f t="shared" si="29"/>
        <v>0</v>
      </c>
      <c r="Z55" s="87">
        <f t="shared" si="30"/>
        <v>0</v>
      </c>
      <c r="AA55" s="158"/>
      <c r="AB55" s="153"/>
    </row>
    <row r="56" spans="1:28" s="42" customFormat="1" ht="49.5" customHeight="1" outlineLevel="1" x14ac:dyDescent="0.25">
      <c r="A56" s="160" t="s">
        <v>166</v>
      </c>
      <c r="B56" s="154"/>
      <c r="C56" s="234"/>
      <c r="D56" s="156" t="s">
        <v>124</v>
      </c>
      <c r="E56" s="112" t="s">
        <v>7</v>
      </c>
      <c r="F56" s="112"/>
      <c r="G56" s="112"/>
      <c r="H56" s="112"/>
      <c r="I56" s="112"/>
      <c r="J56" s="112"/>
      <c r="K56" s="112"/>
      <c r="L56" s="112"/>
      <c r="M56" s="112"/>
      <c r="N56" s="112"/>
      <c r="O56" s="112"/>
      <c r="P56" s="112"/>
      <c r="Q56" s="112"/>
      <c r="R56" s="112"/>
      <c r="S56" s="113">
        <v>1</v>
      </c>
      <c r="T56" s="167"/>
      <c r="U56" s="114"/>
      <c r="V56" s="86"/>
      <c r="W56" s="87">
        <f t="shared" si="27"/>
        <v>0</v>
      </c>
      <c r="X56" s="89">
        <f t="shared" si="28"/>
        <v>0</v>
      </c>
      <c r="Y56" s="88">
        <f t="shared" si="29"/>
        <v>0</v>
      </c>
      <c r="Z56" s="87">
        <f t="shared" si="30"/>
        <v>0</v>
      </c>
      <c r="AA56" s="158"/>
      <c r="AB56" s="153"/>
    </row>
    <row r="57" spans="1:28" s="42" customFormat="1" ht="45.75" customHeight="1" outlineLevel="1" x14ac:dyDescent="0.25">
      <c r="A57" s="160" t="s">
        <v>167</v>
      </c>
      <c r="B57" s="154"/>
      <c r="C57" s="233" t="s">
        <v>125</v>
      </c>
      <c r="D57" s="211" t="s">
        <v>229</v>
      </c>
      <c r="E57" s="112" t="s">
        <v>7</v>
      </c>
      <c r="F57" s="112"/>
      <c r="G57" s="112"/>
      <c r="H57" s="112"/>
      <c r="I57" s="112"/>
      <c r="J57" s="112"/>
      <c r="K57" s="112"/>
      <c r="L57" s="112"/>
      <c r="M57" s="112"/>
      <c r="N57" s="112"/>
      <c r="O57" s="112"/>
      <c r="P57" s="112"/>
      <c r="Q57" s="112"/>
      <c r="R57" s="112"/>
      <c r="S57" s="113">
        <v>1</v>
      </c>
      <c r="T57" s="167"/>
      <c r="U57" s="114"/>
      <c r="V57" s="86"/>
      <c r="W57" s="87">
        <f t="shared" si="27"/>
        <v>0</v>
      </c>
      <c r="X57" s="89">
        <f t="shared" si="28"/>
        <v>0</v>
      </c>
      <c r="Y57" s="88">
        <f t="shared" si="29"/>
        <v>0</v>
      </c>
      <c r="Z57" s="87">
        <f t="shared" si="30"/>
        <v>0</v>
      </c>
      <c r="AA57" s="158" t="s">
        <v>386</v>
      </c>
      <c r="AB57" s="153"/>
    </row>
    <row r="58" spans="1:28" s="42" customFormat="1" ht="45.75" customHeight="1" outlineLevel="1" x14ac:dyDescent="0.25">
      <c r="A58" s="160" t="s">
        <v>168</v>
      </c>
      <c r="B58" s="154"/>
      <c r="C58" s="234"/>
      <c r="D58" s="211" t="s">
        <v>228</v>
      </c>
      <c r="E58" s="112" t="s">
        <v>7</v>
      </c>
      <c r="F58" s="112"/>
      <c r="G58" s="112"/>
      <c r="H58" s="112"/>
      <c r="I58" s="112"/>
      <c r="J58" s="112"/>
      <c r="K58" s="112"/>
      <c r="L58" s="112"/>
      <c r="M58" s="112"/>
      <c r="N58" s="112"/>
      <c r="O58" s="112"/>
      <c r="P58" s="112"/>
      <c r="Q58" s="112"/>
      <c r="R58" s="112"/>
      <c r="S58" s="113">
        <v>1</v>
      </c>
      <c r="T58" s="167"/>
      <c r="U58" s="114"/>
      <c r="V58" s="86"/>
      <c r="W58" s="87">
        <f t="shared" si="27"/>
        <v>0</v>
      </c>
      <c r="X58" s="89">
        <f t="shared" si="28"/>
        <v>0</v>
      </c>
      <c r="Y58" s="88">
        <f t="shared" si="29"/>
        <v>0</v>
      </c>
      <c r="Z58" s="87">
        <f t="shared" si="30"/>
        <v>0</v>
      </c>
      <c r="AA58" s="158" t="s">
        <v>127</v>
      </c>
      <c r="AB58" s="153"/>
    </row>
    <row r="59" spans="1:28" s="41" customFormat="1" ht="27" customHeight="1" x14ac:dyDescent="0.2">
      <c r="A59" s="100" t="s">
        <v>47</v>
      </c>
      <c r="B59" s="101"/>
      <c r="C59" s="85" t="s">
        <v>37</v>
      </c>
      <c r="D59" s="102"/>
      <c r="E59" s="103"/>
      <c r="F59" s="103"/>
      <c r="G59" s="103"/>
      <c r="H59" s="103"/>
      <c r="I59" s="103"/>
      <c r="J59" s="103"/>
      <c r="K59" s="103"/>
      <c r="L59" s="103"/>
      <c r="M59" s="103"/>
      <c r="N59" s="103"/>
      <c r="O59" s="103"/>
      <c r="P59" s="103"/>
      <c r="Q59" s="103"/>
      <c r="R59" s="103"/>
      <c r="S59" s="104"/>
      <c r="T59" s="165"/>
      <c r="U59" s="105"/>
      <c r="V59" s="106"/>
      <c r="W59" s="107"/>
      <c r="X59" s="108"/>
      <c r="Y59" s="109"/>
      <c r="Z59" s="110"/>
      <c r="AA59" s="111"/>
      <c r="AB59" s="64"/>
    </row>
    <row r="60" spans="1:28" ht="31.35" customHeight="1" outlineLevel="1" x14ac:dyDescent="0.25">
      <c r="A60" s="160" t="s">
        <v>169</v>
      </c>
      <c r="B60" s="91"/>
      <c r="C60" s="237" t="s">
        <v>41</v>
      </c>
      <c r="D60" s="211" t="s">
        <v>29</v>
      </c>
      <c r="E60" s="112" t="s">
        <v>7</v>
      </c>
      <c r="F60" s="112"/>
      <c r="G60" s="112"/>
      <c r="H60" s="112"/>
      <c r="I60" s="112"/>
      <c r="J60" s="112"/>
      <c r="K60" s="112"/>
      <c r="L60" s="112"/>
      <c r="M60" s="112"/>
      <c r="N60" s="112"/>
      <c r="O60" s="112"/>
      <c r="P60" s="112"/>
      <c r="Q60" s="112"/>
      <c r="R60" s="112"/>
      <c r="S60" s="113">
        <v>1</v>
      </c>
      <c r="T60" s="169"/>
      <c r="U60" s="114"/>
      <c r="V60" s="86"/>
      <c r="W60" s="87">
        <f t="shared" ref="W60:W63" si="31">U60+V60</f>
        <v>0</v>
      </c>
      <c r="X60" s="89">
        <f t="shared" ref="X60:X63" si="32">U60*S60</f>
        <v>0</v>
      </c>
      <c r="Y60" s="88">
        <f t="shared" ref="Y60:Y63" si="33">V60*S60</f>
        <v>0</v>
      </c>
      <c r="Z60" s="87">
        <f t="shared" ref="Z60:Z63" si="34">Y60+X60</f>
        <v>0</v>
      </c>
      <c r="AA60" s="230" t="s">
        <v>128</v>
      </c>
      <c r="AB60" s="64"/>
    </row>
    <row r="61" spans="1:28" ht="41.25" customHeight="1" outlineLevel="1" x14ac:dyDescent="0.25">
      <c r="A61" s="160" t="s">
        <v>170</v>
      </c>
      <c r="B61" s="91"/>
      <c r="C61" s="237"/>
      <c r="D61" s="211" t="s">
        <v>39</v>
      </c>
      <c r="E61" s="112" t="s">
        <v>7</v>
      </c>
      <c r="F61" s="112"/>
      <c r="G61" s="112"/>
      <c r="H61" s="112"/>
      <c r="I61" s="112"/>
      <c r="J61" s="112"/>
      <c r="K61" s="112"/>
      <c r="L61" s="112"/>
      <c r="M61" s="112"/>
      <c r="N61" s="112"/>
      <c r="O61" s="112"/>
      <c r="P61" s="112"/>
      <c r="Q61" s="112"/>
      <c r="R61" s="112"/>
      <c r="S61" s="113">
        <v>1</v>
      </c>
      <c r="T61" s="169"/>
      <c r="U61" s="114"/>
      <c r="V61" s="86"/>
      <c r="W61" s="87">
        <f t="shared" si="31"/>
        <v>0</v>
      </c>
      <c r="X61" s="89">
        <f t="shared" si="32"/>
        <v>0</v>
      </c>
      <c r="Y61" s="88">
        <f t="shared" si="33"/>
        <v>0</v>
      </c>
      <c r="Z61" s="87">
        <f t="shared" si="34"/>
        <v>0</v>
      </c>
      <c r="AA61" s="231"/>
      <c r="AB61" s="64"/>
    </row>
    <row r="62" spans="1:28" ht="41.25" customHeight="1" outlineLevel="1" x14ac:dyDescent="0.25">
      <c r="A62" s="160" t="s">
        <v>171</v>
      </c>
      <c r="B62" s="91"/>
      <c r="C62" s="237"/>
      <c r="D62" s="211" t="s">
        <v>30</v>
      </c>
      <c r="E62" s="112" t="s">
        <v>7</v>
      </c>
      <c r="F62" s="112"/>
      <c r="G62" s="112"/>
      <c r="H62" s="112"/>
      <c r="I62" s="112"/>
      <c r="J62" s="112"/>
      <c r="K62" s="112"/>
      <c r="L62" s="112"/>
      <c r="M62" s="112"/>
      <c r="N62" s="112"/>
      <c r="O62" s="112"/>
      <c r="P62" s="112"/>
      <c r="Q62" s="112"/>
      <c r="R62" s="112"/>
      <c r="S62" s="113">
        <v>1</v>
      </c>
      <c r="T62" s="169"/>
      <c r="U62" s="114"/>
      <c r="V62" s="86"/>
      <c r="W62" s="87">
        <f t="shared" si="31"/>
        <v>0</v>
      </c>
      <c r="X62" s="89">
        <f t="shared" si="32"/>
        <v>0</v>
      </c>
      <c r="Y62" s="88">
        <f t="shared" si="33"/>
        <v>0</v>
      </c>
      <c r="Z62" s="87">
        <f t="shared" si="34"/>
        <v>0</v>
      </c>
      <c r="AA62" s="231"/>
      <c r="AB62" s="64"/>
    </row>
    <row r="63" spans="1:28" ht="31.35" customHeight="1" outlineLevel="1" x14ac:dyDescent="0.25">
      <c r="A63" s="160" t="s">
        <v>172</v>
      </c>
      <c r="B63" s="91"/>
      <c r="C63" s="237"/>
      <c r="D63" s="211" t="s">
        <v>36</v>
      </c>
      <c r="E63" s="112" t="s">
        <v>7</v>
      </c>
      <c r="F63" s="112"/>
      <c r="G63" s="112"/>
      <c r="H63" s="112"/>
      <c r="I63" s="112"/>
      <c r="J63" s="112"/>
      <c r="K63" s="112"/>
      <c r="L63" s="112"/>
      <c r="M63" s="112"/>
      <c r="N63" s="112"/>
      <c r="O63" s="112"/>
      <c r="P63" s="112"/>
      <c r="Q63" s="112"/>
      <c r="R63" s="112"/>
      <c r="S63" s="113">
        <v>1</v>
      </c>
      <c r="T63" s="169"/>
      <c r="U63" s="114"/>
      <c r="V63" s="86"/>
      <c r="W63" s="87">
        <f t="shared" si="31"/>
        <v>0</v>
      </c>
      <c r="X63" s="89">
        <f t="shared" si="32"/>
        <v>0</v>
      </c>
      <c r="Y63" s="88">
        <f t="shared" si="33"/>
        <v>0</v>
      </c>
      <c r="Z63" s="87">
        <f t="shared" si="34"/>
        <v>0</v>
      </c>
      <c r="AA63" s="232"/>
      <c r="AB63" s="64"/>
    </row>
    <row r="64" spans="1:28" s="41" customFormat="1" ht="27" customHeight="1" x14ac:dyDescent="0.2">
      <c r="A64" s="100" t="s">
        <v>48</v>
      </c>
      <c r="B64" s="101"/>
      <c r="C64" s="85" t="s">
        <v>38</v>
      </c>
      <c r="D64" s="102"/>
      <c r="E64" s="103"/>
      <c r="F64" s="103"/>
      <c r="G64" s="103"/>
      <c r="H64" s="103"/>
      <c r="I64" s="103"/>
      <c r="J64" s="103"/>
      <c r="K64" s="103"/>
      <c r="L64" s="103"/>
      <c r="M64" s="103"/>
      <c r="N64" s="103"/>
      <c r="O64" s="103"/>
      <c r="P64" s="103"/>
      <c r="Q64" s="103"/>
      <c r="R64" s="103"/>
      <c r="S64" s="104"/>
      <c r="T64" s="165"/>
      <c r="U64" s="105"/>
      <c r="V64" s="106"/>
      <c r="W64" s="107"/>
      <c r="X64" s="108"/>
      <c r="Y64" s="109"/>
      <c r="Z64" s="110"/>
      <c r="AA64" s="151"/>
      <c r="AB64" s="64"/>
    </row>
    <row r="65" spans="1:28" s="41" customFormat="1" ht="59.25" customHeight="1" outlineLevel="1" x14ac:dyDescent="0.2">
      <c r="A65" s="160" t="s">
        <v>173</v>
      </c>
      <c r="B65" s="91"/>
      <c r="C65" s="211" t="s">
        <v>43</v>
      </c>
      <c r="D65" s="211" t="s">
        <v>35</v>
      </c>
      <c r="E65" s="112" t="s">
        <v>7</v>
      </c>
      <c r="F65" s="112"/>
      <c r="G65" s="112"/>
      <c r="H65" s="112"/>
      <c r="I65" s="112"/>
      <c r="J65" s="112"/>
      <c r="K65" s="112"/>
      <c r="L65" s="112"/>
      <c r="M65" s="112"/>
      <c r="N65" s="112"/>
      <c r="O65" s="112"/>
      <c r="P65" s="112"/>
      <c r="Q65" s="112"/>
      <c r="R65" s="112"/>
      <c r="S65" s="113">
        <v>1</v>
      </c>
      <c r="T65" s="113"/>
      <c r="U65" s="114"/>
      <c r="V65" s="86"/>
      <c r="W65" s="87">
        <f t="shared" ref="W65" si="35">U65+V65</f>
        <v>0</v>
      </c>
      <c r="X65" s="89">
        <f t="shared" ref="X65" si="36">U65*S65</f>
        <v>0</v>
      </c>
      <c r="Y65" s="88">
        <f t="shared" ref="Y65" si="37">V65*S65</f>
        <v>0</v>
      </c>
      <c r="Z65" s="87">
        <f t="shared" ref="Z65" si="38">Y65+X65</f>
        <v>0</v>
      </c>
      <c r="AA65" s="170" t="s">
        <v>128</v>
      </c>
      <c r="AB65" s="64"/>
    </row>
    <row r="66" spans="1:28" s="41" customFormat="1" ht="27" customHeight="1" x14ac:dyDescent="0.2">
      <c r="A66" s="100" t="s">
        <v>49</v>
      </c>
      <c r="B66" s="101"/>
      <c r="C66" s="85" t="s">
        <v>54</v>
      </c>
      <c r="D66" s="102"/>
      <c r="E66" s="103"/>
      <c r="F66" s="103"/>
      <c r="G66" s="103"/>
      <c r="H66" s="103"/>
      <c r="I66" s="103"/>
      <c r="J66" s="103"/>
      <c r="K66" s="103"/>
      <c r="L66" s="103"/>
      <c r="M66" s="103"/>
      <c r="N66" s="103"/>
      <c r="O66" s="103"/>
      <c r="P66" s="103"/>
      <c r="Q66" s="103"/>
      <c r="R66" s="103"/>
      <c r="S66" s="104"/>
      <c r="T66" s="165"/>
      <c r="U66" s="105"/>
      <c r="V66" s="106"/>
      <c r="W66" s="107"/>
      <c r="X66" s="108">
        <f>SUM(X67:X73)</f>
        <v>0</v>
      </c>
      <c r="Y66" s="109">
        <f>SUM(Y67:Y73)</f>
        <v>0</v>
      </c>
      <c r="Z66" s="110">
        <f>Y66+X66</f>
        <v>0</v>
      </c>
      <c r="AA66" s="151"/>
      <c r="AB66" s="64"/>
    </row>
    <row r="67" spans="1:28" s="41" customFormat="1" ht="41.25" customHeight="1" outlineLevel="1" x14ac:dyDescent="0.2">
      <c r="A67" s="160" t="s">
        <v>174</v>
      </c>
      <c r="B67" s="91"/>
      <c r="C67" s="127" t="s">
        <v>131</v>
      </c>
      <c r="D67" s="211" t="s">
        <v>81</v>
      </c>
      <c r="E67" s="112" t="s">
        <v>67</v>
      </c>
      <c r="F67" s="112"/>
      <c r="G67" s="112"/>
      <c r="H67" s="112"/>
      <c r="I67" s="112">
        <v>16.690000000000001</v>
      </c>
      <c r="J67" s="112"/>
      <c r="K67" s="112"/>
      <c r="L67" s="112"/>
      <c r="M67" s="112"/>
      <c r="N67" s="112"/>
      <c r="O67" s="112"/>
      <c r="P67" s="112"/>
      <c r="Q67" s="112"/>
      <c r="R67" s="112"/>
      <c r="S67" s="113">
        <f>SUM(F67:R67)</f>
        <v>16.690000000000001</v>
      </c>
      <c r="T67" s="92"/>
      <c r="U67" s="114"/>
      <c r="V67" s="86"/>
      <c r="W67" s="87">
        <f t="shared" ref="W67:W73" si="39">U67+V67</f>
        <v>0</v>
      </c>
      <c r="X67" s="89">
        <f t="shared" ref="X67:X73" si="40">U67*S67</f>
        <v>0</v>
      </c>
      <c r="Y67" s="88">
        <f t="shared" ref="Y67:Y73" si="41">V67*S67</f>
        <v>0</v>
      </c>
      <c r="Z67" s="87">
        <f t="shared" ref="Z67:Z73" si="42">Y67+X67</f>
        <v>0</v>
      </c>
      <c r="AA67" s="170"/>
      <c r="AB67" s="64"/>
    </row>
    <row r="68" spans="1:28" s="41" customFormat="1" ht="41.25" customHeight="1" outlineLevel="1" x14ac:dyDescent="0.2">
      <c r="A68" s="160" t="s">
        <v>175</v>
      </c>
      <c r="B68" s="91"/>
      <c r="C68" s="127" t="s">
        <v>132</v>
      </c>
      <c r="D68" s="211" t="s">
        <v>81</v>
      </c>
      <c r="E68" s="112" t="s">
        <v>67</v>
      </c>
      <c r="F68" s="112"/>
      <c r="G68" s="112"/>
      <c r="H68" s="112"/>
      <c r="I68" s="112">
        <v>10.54</v>
      </c>
      <c r="J68" s="112"/>
      <c r="K68" s="112"/>
      <c r="L68" s="112"/>
      <c r="M68" s="112"/>
      <c r="N68" s="112"/>
      <c r="O68" s="112"/>
      <c r="P68" s="112"/>
      <c r="Q68" s="112"/>
      <c r="R68" s="112"/>
      <c r="S68" s="113">
        <f t="shared" ref="S68:S73" si="43">SUM(F68:R68)</f>
        <v>10.54</v>
      </c>
      <c r="T68" s="92"/>
      <c r="U68" s="114"/>
      <c r="V68" s="86"/>
      <c r="W68" s="87">
        <f t="shared" si="39"/>
        <v>0</v>
      </c>
      <c r="X68" s="89">
        <f t="shared" si="40"/>
        <v>0</v>
      </c>
      <c r="Y68" s="88">
        <f t="shared" si="41"/>
        <v>0</v>
      </c>
      <c r="Z68" s="87">
        <f t="shared" si="42"/>
        <v>0</v>
      </c>
      <c r="AA68" s="170"/>
      <c r="AB68" s="64"/>
    </row>
    <row r="69" spans="1:28" s="41" customFormat="1" ht="41.25" customHeight="1" outlineLevel="1" x14ac:dyDescent="0.2">
      <c r="A69" s="160" t="s">
        <v>176</v>
      </c>
      <c r="B69" s="91"/>
      <c r="C69" s="127" t="s">
        <v>387</v>
      </c>
      <c r="D69" s="211" t="s">
        <v>81</v>
      </c>
      <c r="E69" s="112" t="s">
        <v>67</v>
      </c>
      <c r="F69" s="112"/>
      <c r="G69" s="112"/>
      <c r="H69" s="112">
        <v>22.77</v>
      </c>
      <c r="I69" s="112">
        <v>37.04</v>
      </c>
      <c r="J69" s="112"/>
      <c r="K69" s="112"/>
      <c r="L69" s="112"/>
      <c r="M69" s="112"/>
      <c r="N69" s="112"/>
      <c r="O69" s="112"/>
      <c r="P69" s="112"/>
      <c r="Q69" s="112"/>
      <c r="R69" s="112"/>
      <c r="S69" s="113">
        <f t="shared" si="43"/>
        <v>59.81</v>
      </c>
      <c r="T69" s="92"/>
      <c r="U69" s="114"/>
      <c r="V69" s="86"/>
      <c r="W69" s="87">
        <f t="shared" si="39"/>
        <v>0</v>
      </c>
      <c r="X69" s="89">
        <f t="shared" si="40"/>
        <v>0</v>
      </c>
      <c r="Y69" s="88">
        <f t="shared" si="41"/>
        <v>0</v>
      </c>
      <c r="Z69" s="87">
        <f t="shared" si="42"/>
        <v>0</v>
      </c>
      <c r="AA69" s="170"/>
      <c r="AB69" s="64"/>
    </row>
    <row r="70" spans="1:28" s="41" customFormat="1" ht="41.25" customHeight="1" outlineLevel="1" x14ac:dyDescent="0.2">
      <c r="A70" s="160" t="s">
        <v>177</v>
      </c>
      <c r="B70" s="91"/>
      <c r="C70" s="127" t="s">
        <v>133</v>
      </c>
      <c r="D70" s="211" t="s">
        <v>81</v>
      </c>
      <c r="E70" s="112" t="s">
        <v>67</v>
      </c>
      <c r="F70" s="112"/>
      <c r="G70" s="112"/>
      <c r="H70" s="112"/>
      <c r="I70" s="112">
        <v>24.34</v>
      </c>
      <c r="J70" s="112"/>
      <c r="K70" s="112"/>
      <c r="L70" s="112"/>
      <c r="M70" s="112"/>
      <c r="N70" s="112"/>
      <c r="O70" s="112"/>
      <c r="P70" s="112"/>
      <c r="Q70" s="112"/>
      <c r="R70" s="112"/>
      <c r="S70" s="113">
        <f t="shared" si="43"/>
        <v>24.34</v>
      </c>
      <c r="T70" s="92"/>
      <c r="U70" s="114"/>
      <c r="V70" s="86"/>
      <c r="W70" s="87">
        <f t="shared" si="39"/>
        <v>0</v>
      </c>
      <c r="X70" s="89">
        <f t="shared" si="40"/>
        <v>0</v>
      </c>
      <c r="Y70" s="88">
        <f t="shared" si="41"/>
        <v>0</v>
      </c>
      <c r="Z70" s="87">
        <f t="shared" si="42"/>
        <v>0</v>
      </c>
      <c r="AA70" s="170"/>
      <c r="AB70" s="64"/>
    </row>
    <row r="71" spans="1:28" s="41" customFormat="1" ht="41.25" customHeight="1" outlineLevel="1" x14ac:dyDescent="0.2">
      <c r="A71" s="160" t="s">
        <v>178</v>
      </c>
      <c r="B71" s="91"/>
      <c r="C71" s="127" t="s">
        <v>130</v>
      </c>
      <c r="D71" s="211" t="s">
        <v>129</v>
      </c>
      <c r="E71" s="112" t="s">
        <v>7</v>
      </c>
      <c r="F71" s="112">
        <v>2.76</v>
      </c>
      <c r="G71" s="112">
        <v>2.76</v>
      </c>
      <c r="H71" s="112"/>
      <c r="I71" s="112">
        <v>4.1399999999999997</v>
      </c>
      <c r="J71" s="112">
        <v>2.76</v>
      </c>
      <c r="K71" s="112">
        <v>2.76</v>
      </c>
      <c r="L71" s="112">
        <v>2.76</v>
      </c>
      <c r="M71" s="112"/>
      <c r="N71" s="112"/>
      <c r="O71" s="112"/>
      <c r="P71" s="112"/>
      <c r="Q71" s="112"/>
      <c r="R71" s="112"/>
      <c r="S71" s="113">
        <f t="shared" si="43"/>
        <v>17.940000000000001</v>
      </c>
      <c r="T71" s="92"/>
      <c r="U71" s="114"/>
      <c r="V71" s="86"/>
      <c r="W71" s="87">
        <f t="shared" si="39"/>
        <v>0</v>
      </c>
      <c r="X71" s="89">
        <f t="shared" si="40"/>
        <v>0</v>
      </c>
      <c r="Y71" s="88">
        <f t="shared" si="41"/>
        <v>0</v>
      </c>
      <c r="Z71" s="87">
        <f t="shared" si="42"/>
        <v>0</v>
      </c>
      <c r="AA71" s="170" t="s">
        <v>388</v>
      </c>
      <c r="AB71" s="64"/>
    </row>
    <row r="72" spans="1:28" s="41" customFormat="1" ht="41.25" customHeight="1" outlineLevel="1" x14ac:dyDescent="0.2">
      <c r="A72" s="160" t="s">
        <v>179</v>
      </c>
      <c r="B72" s="91"/>
      <c r="C72" s="127" t="s">
        <v>134</v>
      </c>
      <c r="D72" s="211" t="s">
        <v>135</v>
      </c>
      <c r="E72" s="112" t="s">
        <v>67</v>
      </c>
      <c r="F72" s="112">
        <v>1.65</v>
      </c>
      <c r="G72" s="112">
        <v>3.3</v>
      </c>
      <c r="H72" s="112">
        <v>1.65</v>
      </c>
      <c r="I72" s="112">
        <v>3.3</v>
      </c>
      <c r="J72" s="112">
        <v>3.3</v>
      </c>
      <c r="K72" s="112">
        <v>1.65</v>
      </c>
      <c r="L72" s="112">
        <v>1.65</v>
      </c>
      <c r="M72" s="112"/>
      <c r="N72" s="112"/>
      <c r="O72" s="112"/>
      <c r="P72" s="112"/>
      <c r="Q72" s="112"/>
      <c r="R72" s="112"/>
      <c r="S72" s="113">
        <f t="shared" si="43"/>
        <v>16.5</v>
      </c>
      <c r="T72" s="92"/>
      <c r="U72" s="114"/>
      <c r="V72" s="86"/>
      <c r="W72" s="87">
        <f t="shared" si="39"/>
        <v>0</v>
      </c>
      <c r="X72" s="89">
        <f t="shared" si="40"/>
        <v>0</v>
      </c>
      <c r="Y72" s="88">
        <f t="shared" si="41"/>
        <v>0</v>
      </c>
      <c r="Z72" s="87">
        <f t="shared" si="42"/>
        <v>0</v>
      </c>
      <c r="AA72" s="170"/>
      <c r="AB72" s="64"/>
    </row>
    <row r="73" spans="1:28" s="41" customFormat="1" ht="41.25" customHeight="1" outlineLevel="1" x14ac:dyDescent="0.2">
      <c r="A73" s="160" t="s">
        <v>180</v>
      </c>
      <c r="B73" s="91"/>
      <c r="C73" s="127" t="s">
        <v>136</v>
      </c>
      <c r="D73" s="211" t="s">
        <v>135</v>
      </c>
      <c r="E73" s="112" t="s">
        <v>67</v>
      </c>
      <c r="F73" s="112">
        <v>4.6100000000000003</v>
      </c>
      <c r="G73" s="112"/>
      <c r="H73" s="112">
        <v>7.79</v>
      </c>
      <c r="I73" s="112">
        <v>15.96</v>
      </c>
      <c r="J73" s="112"/>
      <c r="K73" s="112">
        <v>7.77</v>
      </c>
      <c r="L73" s="112">
        <v>9.3800000000000008</v>
      </c>
      <c r="M73" s="112"/>
      <c r="N73" s="112"/>
      <c r="O73" s="112"/>
      <c r="P73" s="112"/>
      <c r="Q73" s="112"/>
      <c r="R73" s="112"/>
      <c r="S73" s="113">
        <f t="shared" si="43"/>
        <v>45.51</v>
      </c>
      <c r="T73" s="92"/>
      <c r="U73" s="114"/>
      <c r="V73" s="86"/>
      <c r="W73" s="87">
        <f t="shared" si="39"/>
        <v>0</v>
      </c>
      <c r="X73" s="89">
        <f t="shared" si="40"/>
        <v>0</v>
      </c>
      <c r="Y73" s="88">
        <f t="shared" si="41"/>
        <v>0</v>
      </c>
      <c r="Z73" s="87">
        <f t="shared" si="42"/>
        <v>0</v>
      </c>
      <c r="AA73" s="170" t="s">
        <v>137</v>
      </c>
      <c r="AB73" s="64"/>
    </row>
    <row r="74" spans="1:28" s="41" customFormat="1" ht="27" customHeight="1" x14ac:dyDescent="0.2">
      <c r="A74" s="172" t="s">
        <v>260</v>
      </c>
      <c r="B74" s="173"/>
      <c r="C74" s="174" t="s">
        <v>234</v>
      </c>
      <c r="D74" s="175"/>
      <c r="E74" s="176"/>
      <c r="F74" s="176"/>
      <c r="G74" s="176"/>
      <c r="H74" s="176"/>
      <c r="I74" s="176"/>
      <c r="J74" s="176"/>
      <c r="K74" s="176"/>
      <c r="L74" s="176"/>
      <c r="M74" s="176"/>
      <c r="N74" s="176"/>
      <c r="O74" s="176"/>
      <c r="P74" s="176"/>
      <c r="Q74" s="176"/>
      <c r="R74" s="176"/>
      <c r="S74" s="177"/>
      <c r="T74" s="178"/>
      <c r="U74" s="179"/>
      <c r="V74" s="180"/>
      <c r="W74" s="181"/>
      <c r="X74" s="182"/>
      <c r="Y74" s="183"/>
      <c r="Z74" s="184"/>
      <c r="AA74" s="185"/>
      <c r="AB74" s="64"/>
    </row>
    <row r="75" spans="1:28" s="41" customFormat="1" ht="27" customHeight="1" x14ac:dyDescent="0.2">
      <c r="A75" s="115" t="s">
        <v>261</v>
      </c>
      <c r="B75" s="116"/>
      <c r="C75" s="163" t="s">
        <v>94</v>
      </c>
      <c r="D75" s="117"/>
      <c r="E75" s="118"/>
      <c r="F75" s="118"/>
      <c r="G75" s="118"/>
      <c r="H75" s="118"/>
      <c r="I75" s="118"/>
      <c r="J75" s="118"/>
      <c r="K75" s="118"/>
      <c r="L75" s="118"/>
      <c r="M75" s="118"/>
      <c r="N75" s="118"/>
      <c r="O75" s="118"/>
      <c r="P75" s="118"/>
      <c r="Q75" s="118"/>
      <c r="R75" s="118"/>
      <c r="S75" s="119"/>
      <c r="T75" s="166"/>
      <c r="U75" s="120"/>
      <c r="V75" s="121"/>
      <c r="W75" s="122"/>
      <c r="X75" s="123"/>
      <c r="Y75" s="124"/>
      <c r="Z75" s="125"/>
      <c r="AA75" s="126"/>
      <c r="AB75" s="64"/>
    </row>
    <row r="76" spans="1:28" s="41" customFormat="1" ht="26.25" customHeight="1" collapsed="1" x14ac:dyDescent="0.2">
      <c r="A76" s="100" t="s">
        <v>262</v>
      </c>
      <c r="B76" s="101"/>
      <c r="C76" s="85" t="s">
        <v>55</v>
      </c>
      <c r="D76" s="102"/>
      <c r="E76" s="103"/>
      <c r="F76" s="103"/>
      <c r="G76" s="103"/>
      <c r="H76" s="103"/>
      <c r="I76" s="103"/>
      <c r="J76" s="103"/>
      <c r="K76" s="103"/>
      <c r="L76" s="103"/>
      <c r="M76" s="103"/>
      <c r="N76" s="103"/>
      <c r="O76" s="103"/>
      <c r="P76" s="103"/>
      <c r="Q76" s="103"/>
      <c r="R76" s="103"/>
      <c r="S76" s="104"/>
      <c r="T76" s="165"/>
      <c r="U76" s="105"/>
      <c r="V76" s="106"/>
      <c r="W76" s="107"/>
      <c r="X76" s="108"/>
      <c r="Y76" s="109"/>
      <c r="Z76" s="110"/>
      <c r="AA76" s="111"/>
      <c r="AB76" s="64"/>
    </row>
    <row r="77" spans="1:28" s="41" customFormat="1" ht="29.25" customHeight="1" x14ac:dyDescent="0.2">
      <c r="A77" s="162" t="s">
        <v>263</v>
      </c>
      <c r="B77" s="140"/>
      <c r="C77" s="159" t="s">
        <v>59</v>
      </c>
      <c r="D77" s="141"/>
      <c r="E77" s="142"/>
      <c r="F77" s="142"/>
      <c r="G77" s="142"/>
      <c r="H77" s="142"/>
      <c r="I77" s="142"/>
      <c r="J77" s="142"/>
      <c r="K77" s="142"/>
      <c r="L77" s="142"/>
      <c r="M77" s="142"/>
      <c r="N77" s="142"/>
      <c r="O77" s="142"/>
      <c r="P77" s="142"/>
      <c r="Q77" s="142"/>
      <c r="R77" s="142"/>
      <c r="S77" s="143"/>
      <c r="T77" s="157"/>
      <c r="U77" s="144"/>
      <c r="V77" s="145"/>
      <c r="W77" s="146"/>
      <c r="X77" s="147"/>
      <c r="Y77" s="148"/>
      <c r="Z77" s="149"/>
      <c r="AA77" s="150"/>
      <c r="AB77" s="64"/>
    </row>
    <row r="78" spans="1:28" s="42" customFormat="1" ht="51.75" customHeight="1" outlineLevel="1" x14ac:dyDescent="0.25">
      <c r="A78" s="160" t="s">
        <v>290</v>
      </c>
      <c r="B78" s="154"/>
      <c r="C78" s="186" t="s">
        <v>98</v>
      </c>
      <c r="D78" s="152" t="s">
        <v>99</v>
      </c>
      <c r="E78" s="112" t="s">
        <v>7</v>
      </c>
      <c r="F78" s="112"/>
      <c r="G78" s="112"/>
      <c r="H78" s="112"/>
      <c r="I78" s="112"/>
      <c r="J78" s="112"/>
      <c r="K78" s="112"/>
      <c r="L78" s="112"/>
      <c r="M78" s="112"/>
      <c r="N78" s="112"/>
      <c r="O78" s="112"/>
      <c r="P78" s="112"/>
      <c r="Q78" s="112"/>
      <c r="R78" s="112"/>
      <c r="S78" s="113">
        <v>1</v>
      </c>
      <c r="T78" s="167"/>
      <c r="U78" s="114"/>
      <c r="V78" s="86"/>
      <c r="W78" s="87">
        <f t="shared" ref="W78" si="44">U78+V78</f>
        <v>0</v>
      </c>
      <c r="X78" s="89">
        <f t="shared" ref="X78" si="45">U78*S78</f>
        <v>0</v>
      </c>
      <c r="Y78" s="88">
        <f t="shared" ref="Y78" si="46">V78*S78</f>
        <v>0</v>
      </c>
      <c r="Z78" s="87">
        <f t="shared" ref="Z78" si="47">Y78+X78</f>
        <v>0</v>
      </c>
      <c r="AA78" s="170" t="s">
        <v>100</v>
      </c>
      <c r="AB78" s="153"/>
    </row>
    <row r="79" spans="1:28" s="41" customFormat="1" ht="27" customHeight="1" x14ac:dyDescent="0.2">
      <c r="A79" s="162" t="s">
        <v>264</v>
      </c>
      <c r="B79" s="140"/>
      <c r="C79" s="164" t="s">
        <v>82</v>
      </c>
      <c r="D79" s="141"/>
      <c r="E79" s="142"/>
      <c r="F79" s="142"/>
      <c r="G79" s="142"/>
      <c r="H79" s="142"/>
      <c r="I79" s="142"/>
      <c r="J79" s="142"/>
      <c r="K79" s="142"/>
      <c r="L79" s="142"/>
      <c r="M79" s="142"/>
      <c r="N79" s="142"/>
      <c r="O79" s="142"/>
      <c r="P79" s="142"/>
      <c r="Q79" s="142"/>
      <c r="R79" s="142"/>
      <c r="S79" s="143"/>
      <c r="T79" s="157"/>
      <c r="U79" s="144"/>
      <c r="V79" s="145"/>
      <c r="W79" s="146"/>
      <c r="X79" s="147"/>
      <c r="Y79" s="148"/>
      <c r="Z79" s="149"/>
      <c r="AA79" s="150"/>
      <c r="AB79" s="64"/>
    </row>
    <row r="80" spans="1:28" s="42" customFormat="1" ht="41.25" customHeight="1" outlineLevel="1" x14ac:dyDescent="0.25">
      <c r="A80" s="160" t="s">
        <v>291</v>
      </c>
      <c r="B80" s="154"/>
      <c r="C80" s="233" t="s">
        <v>102</v>
      </c>
      <c r="D80" s="211" t="s">
        <v>64</v>
      </c>
      <c r="E80" s="112" t="s">
        <v>7</v>
      </c>
      <c r="F80" s="112"/>
      <c r="G80" s="112"/>
      <c r="H80" s="112"/>
      <c r="I80" s="112"/>
      <c r="J80" s="112"/>
      <c r="K80" s="112"/>
      <c r="L80" s="112"/>
      <c r="M80" s="112"/>
      <c r="N80" s="112"/>
      <c r="O80" s="112"/>
      <c r="P80" s="112"/>
      <c r="Q80" s="112"/>
      <c r="R80" s="112"/>
      <c r="S80" s="113">
        <v>1</v>
      </c>
      <c r="T80" s="167"/>
      <c r="U80" s="114"/>
      <c r="V80" s="86"/>
      <c r="W80" s="87">
        <f t="shared" ref="W80:W86" si="48">U80+V80</f>
        <v>0</v>
      </c>
      <c r="X80" s="89">
        <f t="shared" ref="X80:X86" si="49">U80*S80</f>
        <v>0</v>
      </c>
      <c r="Y80" s="88">
        <f t="shared" ref="Y80:Y86" si="50">V80*S80</f>
        <v>0</v>
      </c>
      <c r="Z80" s="87">
        <f t="shared" ref="Z80:Z86" si="51">Y80+X80</f>
        <v>0</v>
      </c>
      <c r="AA80" s="195"/>
      <c r="AB80" s="153"/>
    </row>
    <row r="81" spans="1:28" s="42" customFormat="1" ht="41.25" customHeight="1" outlineLevel="1" x14ac:dyDescent="0.25">
      <c r="A81" s="160" t="s">
        <v>292</v>
      </c>
      <c r="B81" s="154"/>
      <c r="C81" s="235"/>
      <c r="D81" s="187" t="s">
        <v>101</v>
      </c>
      <c r="E81" s="112" t="s">
        <v>7</v>
      </c>
      <c r="F81" s="112"/>
      <c r="G81" s="112"/>
      <c r="H81" s="112"/>
      <c r="I81" s="112"/>
      <c r="J81" s="112"/>
      <c r="K81" s="112"/>
      <c r="L81" s="112"/>
      <c r="M81" s="112"/>
      <c r="N81" s="112"/>
      <c r="O81" s="112"/>
      <c r="P81" s="112"/>
      <c r="Q81" s="112"/>
      <c r="R81" s="112"/>
      <c r="S81" s="113">
        <v>1</v>
      </c>
      <c r="T81" s="167"/>
      <c r="U81" s="114"/>
      <c r="V81" s="86"/>
      <c r="W81" s="87">
        <f t="shared" si="48"/>
        <v>0</v>
      </c>
      <c r="X81" s="89">
        <f t="shared" si="49"/>
        <v>0</v>
      </c>
      <c r="Y81" s="88">
        <f t="shared" si="50"/>
        <v>0</v>
      </c>
      <c r="Z81" s="87">
        <f t="shared" si="51"/>
        <v>0</v>
      </c>
      <c r="AA81" s="195"/>
      <c r="AB81" s="153"/>
    </row>
    <row r="82" spans="1:28" s="42" customFormat="1" ht="41.25" customHeight="1" outlineLevel="1" x14ac:dyDescent="0.25">
      <c r="A82" s="160" t="s">
        <v>293</v>
      </c>
      <c r="B82" s="154"/>
      <c r="C82" s="234"/>
      <c r="D82" s="156" t="s">
        <v>103</v>
      </c>
      <c r="E82" s="112" t="s">
        <v>7</v>
      </c>
      <c r="F82" s="112"/>
      <c r="G82" s="112"/>
      <c r="H82" s="112"/>
      <c r="I82" s="112"/>
      <c r="J82" s="112"/>
      <c r="K82" s="112"/>
      <c r="L82" s="112"/>
      <c r="M82" s="112"/>
      <c r="N82" s="112"/>
      <c r="O82" s="112"/>
      <c r="P82" s="112"/>
      <c r="Q82" s="112"/>
      <c r="R82" s="112"/>
      <c r="S82" s="113">
        <v>1</v>
      </c>
      <c r="T82" s="167"/>
      <c r="U82" s="114"/>
      <c r="V82" s="86"/>
      <c r="W82" s="87">
        <f t="shared" si="48"/>
        <v>0</v>
      </c>
      <c r="X82" s="89">
        <f t="shared" si="49"/>
        <v>0</v>
      </c>
      <c r="Y82" s="88">
        <f t="shared" si="50"/>
        <v>0</v>
      </c>
      <c r="Z82" s="87">
        <f t="shared" si="51"/>
        <v>0</v>
      </c>
      <c r="AA82" s="195"/>
      <c r="AB82" s="153"/>
    </row>
    <row r="83" spans="1:28" s="42" customFormat="1" ht="51" customHeight="1" outlineLevel="1" x14ac:dyDescent="0.25">
      <c r="A83" s="160" t="s">
        <v>294</v>
      </c>
      <c r="B83" s="154"/>
      <c r="C83" s="233" t="s">
        <v>236</v>
      </c>
      <c r="D83" s="211" t="s">
        <v>64</v>
      </c>
      <c r="E83" s="112" t="s">
        <v>7</v>
      </c>
      <c r="F83" s="112"/>
      <c r="G83" s="112"/>
      <c r="H83" s="112"/>
      <c r="I83" s="112"/>
      <c r="J83" s="112"/>
      <c r="K83" s="112"/>
      <c r="L83" s="112"/>
      <c r="M83" s="112"/>
      <c r="N83" s="112"/>
      <c r="O83" s="112"/>
      <c r="P83" s="112"/>
      <c r="Q83" s="112"/>
      <c r="R83" s="112"/>
      <c r="S83" s="113">
        <v>1</v>
      </c>
      <c r="T83" s="167"/>
      <c r="U83" s="114"/>
      <c r="V83" s="86"/>
      <c r="W83" s="87">
        <f t="shared" si="48"/>
        <v>0</v>
      </c>
      <c r="X83" s="89">
        <f t="shared" si="49"/>
        <v>0</v>
      </c>
      <c r="Y83" s="88">
        <f t="shared" si="50"/>
        <v>0</v>
      </c>
      <c r="Z83" s="87">
        <f t="shared" si="51"/>
        <v>0</v>
      </c>
      <c r="AA83" s="170" t="s">
        <v>116</v>
      </c>
      <c r="AB83" s="153"/>
    </row>
    <row r="84" spans="1:28" s="42" customFormat="1" ht="41.25" customHeight="1" outlineLevel="1" x14ac:dyDescent="0.25">
      <c r="A84" s="160" t="s">
        <v>295</v>
      </c>
      <c r="B84" s="154"/>
      <c r="C84" s="235"/>
      <c r="D84" s="211" t="s">
        <v>65</v>
      </c>
      <c r="E84" s="112" t="s">
        <v>7</v>
      </c>
      <c r="F84" s="112"/>
      <c r="G84" s="112"/>
      <c r="H84" s="112"/>
      <c r="I84" s="112"/>
      <c r="J84" s="112"/>
      <c r="K84" s="112"/>
      <c r="L84" s="112"/>
      <c r="M84" s="112"/>
      <c r="N84" s="112"/>
      <c r="O84" s="112"/>
      <c r="P84" s="112"/>
      <c r="Q84" s="112"/>
      <c r="R84" s="112"/>
      <c r="S84" s="113">
        <v>1</v>
      </c>
      <c r="T84" s="167"/>
      <c r="U84" s="114"/>
      <c r="V84" s="86"/>
      <c r="W84" s="87">
        <f t="shared" si="48"/>
        <v>0</v>
      </c>
      <c r="X84" s="89">
        <f t="shared" si="49"/>
        <v>0</v>
      </c>
      <c r="Y84" s="88">
        <f t="shared" si="50"/>
        <v>0</v>
      </c>
      <c r="Z84" s="87">
        <f t="shared" si="51"/>
        <v>0</v>
      </c>
      <c r="AA84" s="170" t="s">
        <v>235</v>
      </c>
      <c r="AB84" s="153"/>
    </row>
    <row r="85" spans="1:28" s="42" customFormat="1" ht="51" customHeight="1" outlineLevel="1" x14ac:dyDescent="0.25">
      <c r="A85" s="160" t="s">
        <v>296</v>
      </c>
      <c r="B85" s="154"/>
      <c r="C85" s="235"/>
      <c r="D85" s="155" t="s">
        <v>107</v>
      </c>
      <c r="E85" s="112" t="s">
        <v>7</v>
      </c>
      <c r="F85" s="112"/>
      <c r="G85" s="112"/>
      <c r="H85" s="112"/>
      <c r="I85" s="112"/>
      <c r="J85" s="112"/>
      <c r="K85" s="112"/>
      <c r="L85" s="112"/>
      <c r="M85" s="112"/>
      <c r="N85" s="112"/>
      <c r="O85" s="112"/>
      <c r="P85" s="112"/>
      <c r="Q85" s="112"/>
      <c r="R85" s="112"/>
      <c r="S85" s="113">
        <v>1</v>
      </c>
      <c r="T85" s="167"/>
      <c r="U85" s="114"/>
      <c r="V85" s="86"/>
      <c r="W85" s="87">
        <f t="shared" si="48"/>
        <v>0</v>
      </c>
      <c r="X85" s="89">
        <f t="shared" si="49"/>
        <v>0</v>
      </c>
      <c r="Y85" s="88">
        <f t="shared" si="50"/>
        <v>0</v>
      </c>
      <c r="Z85" s="87">
        <f t="shared" si="51"/>
        <v>0</v>
      </c>
      <c r="AA85" s="170" t="s">
        <v>108</v>
      </c>
      <c r="AB85" s="153"/>
    </row>
    <row r="86" spans="1:28" s="42" customFormat="1" ht="41.25" customHeight="1" outlineLevel="1" x14ac:dyDescent="0.25">
      <c r="A86" s="160" t="s">
        <v>297</v>
      </c>
      <c r="B86" s="188"/>
      <c r="C86" s="235"/>
      <c r="D86" s="189" t="s">
        <v>66</v>
      </c>
      <c r="E86" s="190" t="s">
        <v>7</v>
      </c>
      <c r="F86" s="190"/>
      <c r="G86" s="190"/>
      <c r="H86" s="190"/>
      <c r="I86" s="190"/>
      <c r="J86" s="190"/>
      <c r="K86" s="190"/>
      <c r="L86" s="190"/>
      <c r="M86" s="190"/>
      <c r="N86" s="190"/>
      <c r="O86" s="190"/>
      <c r="P86" s="190"/>
      <c r="Q86" s="190"/>
      <c r="R86" s="190"/>
      <c r="S86" s="171">
        <v>1</v>
      </c>
      <c r="T86" s="191"/>
      <c r="U86" s="192"/>
      <c r="V86" s="193"/>
      <c r="W86" s="87">
        <f t="shared" si="48"/>
        <v>0</v>
      </c>
      <c r="X86" s="89">
        <f t="shared" si="49"/>
        <v>0</v>
      </c>
      <c r="Y86" s="88">
        <f t="shared" si="50"/>
        <v>0</v>
      </c>
      <c r="Z86" s="87">
        <f t="shared" si="51"/>
        <v>0</v>
      </c>
      <c r="AA86" s="209" t="s">
        <v>237</v>
      </c>
      <c r="AB86" s="153"/>
    </row>
    <row r="87" spans="1:28" s="41" customFormat="1" ht="27" customHeight="1" x14ac:dyDescent="0.2">
      <c r="A87" s="162" t="s">
        <v>265</v>
      </c>
      <c r="B87" s="140"/>
      <c r="C87" s="159" t="s">
        <v>60</v>
      </c>
      <c r="D87" s="141"/>
      <c r="E87" s="142"/>
      <c r="F87" s="142"/>
      <c r="G87" s="142"/>
      <c r="H87" s="142"/>
      <c r="I87" s="142"/>
      <c r="J87" s="142"/>
      <c r="K87" s="142"/>
      <c r="L87" s="142"/>
      <c r="M87" s="142"/>
      <c r="N87" s="142"/>
      <c r="O87" s="142"/>
      <c r="P87" s="142"/>
      <c r="Q87" s="142"/>
      <c r="R87" s="142"/>
      <c r="S87" s="143"/>
      <c r="T87" s="157"/>
      <c r="U87" s="144"/>
      <c r="V87" s="145"/>
      <c r="W87" s="146"/>
      <c r="X87" s="147"/>
      <c r="Y87" s="148"/>
      <c r="Z87" s="149"/>
      <c r="AA87" s="150"/>
      <c r="AB87" s="64"/>
    </row>
    <row r="88" spans="1:28" s="42" customFormat="1" ht="31.35" customHeight="1" outlineLevel="1" x14ac:dyDescent="0.25">
      <c r="A88" s="160" t="s">
        <v>298</v>
      </c>
      <c r="B88" s="154"/>
      <c r="C88" s="236" t="s">
        <v>111</v>
      </c>
      <c r="D88" s="211" t="s">
        <v>56</v>
      </c>
      <c r="E88" s="112" t="s">
        <v>7</v>
      </c>
      <c r="F88" s="112"/>
      <c r="G88" s="112"/>
      <c r="H88" s="112"/>
      <c r="I88" s="112"/>
      <c r="J88" s="112"/>
      <c r="K88" s="112"/>
      <c r="L88" s="112"/>
      <c r="M88" s="112"/>
      <c r="N88" s="112"/>
      <c r="O88" s="112"/>
      <c r="P88" s="112"/>
      <c r="Q88" s="112"/>
      <c r="R88" s="112"/>
      <c r="S88" s="113">
        <v>1</v>
      </c>
      <c r="T88" s="167"/>
      <c r="U88" s="114"/>
      <c r="V88" s="86"/>
      <c r="W88" s="87">
        <f t="shared" ref="W88:W91" si="52">U88+V88</f>
        <v>0</v>
      </c>
      <c r="X88" s="89">
        <f t="shared" ref="X88:X91" si="53">U88*S88</f>
        <v>0</v>
      </c>
      <c r="Y88" s="88">
        <f t="shared" ref="Y88:Y91" si="54">V88*S88</f>
        <v>0</v>
      </c>
      <c r="Z88" s="87">
        <f t="shared" ref="Z88:Z91" si="55">Y88+X88</f>
        <v>0</v>
      </c>
      <c r="AA88" s="158" t="s">
        <v>110</v>
      </c>
      <c r="AB88" s="153"/>
    </row>
    <row r="89" spans="1:28" s="42" customFormat="1" ht="31.35" customHeight="1" outlineLevel="1" x14ac:dyDescent="0.25">
      <c r="A89" s="160" t="s">
        <v>299</v>
      </c>
      <c r="B89" s="154"/>
      <c r="C89" s="236"/>
      <c r="D89" s="211" t="s">
        <v>61</v>
      </c>
      <c r="E89" s="112" t="s">
        <v>7</v>
      </c>
      <c r="F89" s="112"/>
      <c r="G89" s="112"/>
      <c r="H89" s="112"/>
      <c r="I89" s="112"/>
      <c r="J89" s="112"/>
      <c r="K89" s="112"/>
      <c r="L89" s="112"/>
      <c r="M89" s="112"/>
      <c r="N89" s="112"/>
      <c r="O89" s="112"/>
      <c r="P89" s="112"/>
      <c r="Q89" s="112"/>
      <c r="R89" s="112"/>
      <c r="S89" s="113">
        <v>1</v>
      </c>
      <c r="T89" s="167"/>
      <c r="U89" s="114"/>
      <c r="V89" s="86"/>
      <c r="W89" s="87">
        <f t="shared" si="52"/>
        <v>0</v>
      </c>
      <c r="X89" s="89">
        <f t="shared" si="53"/>
        <v>0</v>
      </c>
      <c r="Y89" s="88">
        <f t="shared" si="54"/>
        <v>0</v>
      </c>
      <c r="Z89" s="87">
        <f t="shared" si="55"/>
        <v>0</v>
      </c>
      <c r="AA89" s="158" t="s">
        <v>62</v>
      </c>
      <c r="AB89" s="153"/>
    </row>
    <row r="90" spans="1:28" s="42" customFormat="1" ht="31.35" customHeight="1" outlineLevel="1" x14ac:dyDescent="0.25">
      <c r="A90" s="160" t="s">
        <v>300</v>
      </c>
      <c r="B90" s="154"/>
      <c r="C90" s="236"/>
      <c r="D90" s="211" t="s">
        <v>57</v>
      </c>
      <c r="E90" s="112" t="s">
        <v>7</v>
      </c>
      <c r="F90" s="112"/>
      <c r="G90" s="112"/>
      <c r="H90" s="112"/>
      <c r="I90" s="112"/>
      <c r="J90" s="112"/>
      <c r="K90" s="112"/>
      <c r="L90" s="112"/>
      <c r="M90" s="112"/>
      <c r="N90" s="112"/>
      <c r="O90" s="112"/>
      <c r="P90" s="112"/>
      <c r="Q90" s="112"/>
      <c r="R90" s="112"/>
      <c r="S90" s="113">
        <v>1</v>
      </c>
      <c r="T90" s="167"/>
      <c r="U90" s="114"/>
      <c r="V90" s="86"/>
      <c r="W90" s="87">
        <f t="shared" si="52"/>
        <v>0</v>
      </c>
      <c r="X90" s="89">
        <f t="shared" si="53"/>
        <v>0</v>
      </c>
      <c r="Y90" s="88">
        <f t="shared" si="54"/>
        <v>0</v>
      </c>
      <c r="Z90" s="87">
        <f t="shared" si="55"/>
        <v>0</v>
      </c>
      <c r="AA90" s="158" t="s">
        <v>109</v>
      </c>
      <c r="AB90" s="153"/>
    </row>
    <row r="91" spans="1:28" s="42" customFormat="1" ht="31.35" customHeight="1" outlineLevel="1" x14ac:dyDescent="0.25">
      <c r="A91" s="160" t="s">
        <v>301</v>
      </c>
      <c r="B91" s="154"/>
      <c r="C91" s="236"/>
      <c r="D91" s="211" t="s">
        <v>58</v>
      </c>
      <c r="E91" s="112" t="s">
        <v>7</v>
      </c>
      <c r="F91" s="112"/>
      <c r="G91" s="112"/>
      <c r="H91" s="112"/>
      <c r="I91" s="112"/>
      <c r="J91" s="112"/>
      <c r="K91" s="112"/>
      <c r="L91" s="112"/>
      <c r="M91" s="112"/>
      <c r="N91" s="112"/>
      <c r="O91" s="112"/>
      <c r="P91" s="112"/>
      <c r="Q91" s="112"/>
      <c r="R91" s="112"/>
      <c r="S91" s="113">
        <v>1</v>
      </c>
      <c r="T91" s="167"/>
      <c r="U91" s="114"/>
      <c r="V91" s="86"/>
      <c r="W91" s="87">
        <f t="shared" si="52"/>
        <v>0</v>
      </c>
      <c r="X91" s="89">
        <f t="shared" si="53"/>
        <v>0</v>
      </c>
      <c r="Y91" s="88">
        <f t="shared" si="54"/>
        <v>0</v>
      </c>
      <c r="Z91" s="87">
        <f t="shared" si="55"/>
        <v>0</v>
      </c>
      <c r="AA91" s="158" t="s">
        <v>112</v>
      </c>
      <c r="AB91" s="153"/>
    </row>
    <row r="92" spans="1:28" s="42" customFormat="1" ht="31.35" customHeight="1" outlineLevel="1" x14ac:dyDescent="0.25">
      <c r="A92" s="160" t="s">
        <v>302</v>
      </c>
      <c r="B92" s="154"/>
      <c r="C92" s="236"/>
      <c r="D92" s="211" t="s">
        <v>83</v>
      </c>
      <c r="E92" s="112" t="s">
        <v>7</v>
      </c>
      <c r="F92" s="112"/>
      <c r="G92" s="112"/>
      <c r="H92" s="112"/>
      <c r="I92" s="112"/>
      <c r="J92" s="112"/>
      <c r="K92" s="112"/>
      <c r="L92" s="112"/>
      <c r="M92" s="112"/>
      <c r="N92" s="112"/>
      <c r="O92" s="112"/>
      <c r="P92" s="112"/>
      <c r="Q92" s="112"/>
      <c r="R92" s="112"/>
      <c r="S92" s="113">
        <v>1</v>
      </c>
      <c r="T92" s="194">
        <v>1.02</v>
      </c>
      <c r="U92" s="114"/>
      <c r="V92" s="86"/>
      <c r="W92" s="87">
        <f t="shared" ref="W92" si="56">U92+V92</f>
        <v>0</v>
      </c>
      <c r="X92" s="89">
        <f t="shared" ref="X92" si="57">U92*S92</f>
        <v>0</v>
      </c>
      <c r="Y92" s="88">
        <f>V92*S92*T92</f>
        <v>0</v>
      </c>
      <c r="Z92" s="87">
        <f t="shared" ref="Z92" si="58">Y92+X92</f>
        <v>0</v>
      </c>
      <c r="AA92" s="158" t="s">
        <v>113</v>
      </c>
      <c r="AB92" s="153"/>
    </row>
    <row r="93" spans="1:28" s="41" customFormat="1" ht="27" customHeight="1" x14ac:dyDescent="0.2">
      <c r="A93" s="162" t="s">
        <v>266</v>
      </c>
      <c r="B93" s="140"/>
      <c r="C93" s="159" t="s">
        <v>63</v>
      </c>
      <c r="D93" s="141"/>
      <c r="E93" s="142"/>
      <c r="F93" s="142"/>
      <c r="G93" s="142"/>
      <c r="H93" s="142"/>
      <c r="I93" s="142"/>
      <c r="J93" s="142"/>
      <c r="K93" s="142"/>
      <c r="L93" s="142"/>
      <c r="M93" s="142"/>
      <c r="N93" s="142"/>
      <c r="O93" s="142"/>
      <c r="P93" s="142"/>
      <c r="Q93" s="142"/>
      <c r="R93" s="142"/>
      <c r="S93" s="143"/>
      <c r="T93" s="157"/>
      <c r="U93" s="144"/>
      <c r="V93" s="145"/>
      <c r="W93" s="146"/>
      <c r="X93" s="147"/>
      <c r="Y93" s="148"/>
      <c r="Z93" s="149"/>
      <c r="AA93" s="150"/>
      <c r="AB93" s="64"/>
    </row>
    <row r="94" spans="1:28" s="42" customFormat="1" ht="41.25" customHeight="1" outlineLevel="1" x14ac:dyDescent="0.25">
      <c r="A94" s="160" t="s">
        <v>303</v>
      </c>
      <c r="B94" s="154"/>
      <c r="C94" s="233" t="s">
        <v>119</v>
      </c>
      <c r="D94" s="156" t="s">
        <v>120</v>
      </c>
      <c r="E94" s="112" t="s">
        <v>7</v>
      </c>
      <c r="F94" s="112"/>
      <c r="G94" s="112"/>
      <c r="H94" s="112"/>
      <c r="I94" s="112"/>
      <c r="J94" s="112"/>
      <c r="K94" s="112"/>
      <c r="L94" s="112"/>
      <c r="M94" s="112"/>
      <c r="N94" s="112"/>
      <c r="O94" s="112"/>
      <c r="P94" s="112"/>
      <c r="Q94" s="112"/>
      <c r="R94" s="112"/>
      <c r="S94" s="113">
        <v>1</v>
      </c>
      <c r="T94" s="167"/>
      <c r="U94" s="114"/>
      <c r="V94" s="86"/>
      <c r="W94" s="87">
        <f t="shared" ref="W94:W100" si="59">U94+V94</f>
        <v>0</v>
      </c>
      <c r="X94" s="89">
        <f t="shared" ref="X94:X100" si="60">U94*S94</f>
        <v>0</v>
      </c>
      <c r="Y94" s="88">
        <f t="shared" ref="Y94:Y100" si="61">V94*S94</f>
        <v>0</v>
      </c>
      <c r="Z94" s="87">
        <f t="shared" ref="Z94:Z100" si="62">Y94+X94</f>
        <v>0</v>
      </c>
      <c r="AA94" s="158"/>
      <c r="AB94" s="153"/>
    </row>
    <row r="95" spans="1:28" s="42" customFormat="1" ht="46.5" customHeight="1" outlineLevel="1" x14ac:dyDescent="0.25">
      <c r="A95" s="160" t="s">
        <v>304</v>
      </c>
      <c r="B95" s="154"/>
      <c r="C95" s="235"/>
      <c r="D95" s="211" t="s">
        <v>121</v>
      </c>
      <c r="E95" s="112" t="s">
        <v>7</v>
      </c>
      <c r="F95" s="112"/>
      <c r="G95" s="112"/>
      <c r="H95" s="112"/>
      <c r="I95" s="112"/>
      <c r="J95" s="112"/>
      <c r="K95" s="112"/>
      <c r="L95" s="112"/>
      <c r="M95" s="112"/>
      <c r="N95" s="112"/>
      <c r="O95" s="112"/>
      <c r="P95" s="112"/>
      <c r="Q95" s="112"/>
      <c r="R95" s="112"/>
      <c r="S95" s="113">
        <v>1</v>
      </c>
      <c r="T95" s="167"/>
      <c r="U95" s="114"/>
      <c r="V95" s="86"/>
      <c r="W95" s="87">
        <f t="shared" si="59"/>
        <v>0</v>
      </c>
      <c r="X95" s="89">
        <f t="shared" si="60"/>
        <v>0</v>
      </c>
      <c r="Y95" s="88">
        <f t="shared" si="61"/>
        <v>0</v>
      </c>
      <c r="Z95" s="87">
        <f t="shared" si="62"/>
        <v>0</v>
      </c>
      <c r="AA95" s="158"/>
      <c r="AB95" s="153"/>
    </row>
    <row r="96" spans="1:28" s="42" customFormat="1" ht="41.25" customHeight="1" outlineLevel="1" x14ac:dyDescent="0.25">
      <c r="A96" s="160" t="s">
        <v>305</v>
      </c>
      <c r="B96" s="154"/>
      <c r="C96" s="235"/>
      <c r="D96" s="155" t="s">
        <v>122</v>
      </c>
      <c r="E96" s="112" t="s">
        <v>7</v>
      </c>
      <c r="F96" s="112"/>
      <c r="G96" s="112"/>
      <c r="H96" s="112"/>
      <c r="I96" s="112"/>
      <c r="J96" s="112"/>
      <c r="K96" s="112"/>
      <c r="L96" s="112"/>
      <c r="M96" s="112"/>
      <c r="N96" s="112"/>
      <c r="O96" s="112"/>
      <c r="P96" s="112"/>
      <c r="Q96" s="112"/>
      <c r="R96" s="112"/>
      <c r="S96" s="113">
        <v>1</v>
      </c>
      <c r="T96" s="167"/>
      <c r="U96" s="114"/>
      <c r="V96" s="86"/>
      <c r="W96" s="87">
        <f t="shared" si="59"/>
        <v>0</v>
      </c>
      <c r="X96" s="89">
        <f t="shared" si="60"/>
        <v>0</v>
      </c>
      <c r="Y96" s="88">
        <f t="shared" si="61"/>
        <v>0</v>
      </c>
      <c r="Z96" s="87">
        <f t="shared" si="62"/>
        <v>0</v>
      </c>
      <c r="AA96" s="158"/>
      <c r="AB96" s="153"/>
    </row>
    <row r="97" spans="1:28" s="42" customFormat="1" ht="41.25" customHeight="1" outlineLevel="1" x14ac:dyDescent="0.25">
      <c r="A97" s="160" t="s">
        <v>306</v>
      </c>
      <c r="B97" s="154"/>
      <c r="C97" s="235"/>
      <c r="D97" s="155" t="s">
        <v>123</v>
      </c>
      <c r="E97" s="112" t="s">
        <v>7</v>
      </c>
      <c r="F97" s="112"/>
      <c r="G97" s="112"/>
      <c r="H97" s="112"/>
      <c r="I97" s="112"/>
      <c r="J97" s="112"/>
      <c r="K97" s="112"/>
      <c r="L97" s="112"/>
      <c r="M97" s="112"/>
      <c r="N97" s="112"/>
      <c r="O97" s="112"/>
      <c r="P97" s="112"/>
      <c r="Q97" s="112"/>
      <c r="R97" s="112"/>
      <c r="S97" s="113">
        <v>1</v>
      </c>
      <c r="T97" s="167"/>
      <c r="U97" s="114"/>
      <c r="V97" s="86"/>
      <c r="W97" s="87">
        <f t="shared" si="59"/>
        <v>0</v>
      </c>
      <c r="X97" s="89">
        <f t="shared" si="60"/>
        <v>0</v>
      </c>
      <c r="Y97" s="88">
        <f t="shared" si="61"/>
        <v>0</v>
      </c>
      <c r="Z97" s="87">
        <f t="shared" si="62"/>
        <v>0</v>
      </c>
      <c r="AA97" s="158"/>
      <c r="AB97" s="153"/>
    </row>
    <row r="98" spans="1:28" s="42" customFormat="1" ht="51" customHeight="1" outlineLevel="1" x14ac:dyDescent="0.25">
      <c r="A98" s="160" t="s">
        <v>307</v>
      </c>
      <c r="B98" s="154"/>
      <c r="C98" s="234"/>
      <c r="D98" s="156" t="s">
        <v>124</v>
      </c>
      <c r="E98" s="112" t="s">
        <v>7</v>
      </c>
      <c r="F98" s="112"/>
      <c r="G98" s="112"/>
      <c r="H98" s="112"/>
      <c r="I98" s="112"/>
      <c r="J98" s="112"/>
      <c r="K98" s="112"/>
      <c r="L98" s="112"/>
      <c r="M98" s="112"/>
      <c r="N98" s="112"/>
      <c r="O98" s="112"/>
      <c r="P98" s="112"/>
      <c r="Q98" s="112"/>
      <c r="R98" s="112"/>
      <c r="S98" s="113">
        <v>1</v>
      </c>
      <c r="T98" s="167"/>
      <c r="U98" s="114"/>
      <c r="V98" s="86"/>
      <c r="W98" s="87">
        <f t="shared" si="59"/>
        <v>0</v>
      </c>
      <c r="X98" s="89">
        <f t="shared" si="60"/>
        <v>0</v>
      </c>
      <c r="Y98" s="88">
        <f t="shared" si="61"/>
        <v>0</v>
      </c>
      <c r="Z98" s="87">
        <f t="shared" si="62"/>
        <v>0</v>
      </c>
      <c r="AA98" s="158"/>
      <c r="AB98" s="153"/>
    </row>
    <row r="99" spans="1:28" s="42" customFormat="1" ht="45.75" customHeight="1" outlineLevel="1" x14ac:dyDescent="0.25">
      <c r="A99" s="160" t="s">
        <v>308</v>
      </c>
      <c r="B99" s="154"/>
      <c r="C99" s="233" t="s">
        <v>125</v>
      </c>
      <c r="D99" s="211" t="s">
        <v>229</v>
      </c>
      <c r="E99" s="112" t="s">
        <v>7</v>
      </c>
      <c r="F99" s="112"/>
      <c r="G99" s="112"/>
      <c r="H99" s="112"/>
      <c r="I99" s="112"/>
      <c r="J99" s="112"/>
      <c r="K99" s="112"/>
      <c r="L99" s="112"/>
      <c r="M99" s="112"/>
      <c r="N99" s="112"/>
      <c r="O99" s="112"/>
      <c r="P99" s="112"/>
      <c r="Q99" s="112"/>
      <c r="R99" s="112"/>
      <c r="S99" s="113">
        <v>1</v>
      </c>
      <c r="T99" s="167"/>
      <c r="U99" s="114"/>
      <c r="V99" s="86"/>
      <c r="W99" s="87">
        <f t="shared" si="59"/>
        <v>0</v>
      </c>
      <c r="X99" s="89">
        <f t="shared" si="60"/>
        <v>0</v>
      </c>
      <c r="Y99" s="88">
        <f t="shared" si="61"/>
        <v>0</v>
      </c>
      <c r="Z99" s="87">
        <f t="shared" si="62"/>
        <v>0</v>
      </c>
      <c r="AA99" s="158" t="s">
        <v>126</v>
      </c>
      <c r="AB99" s="153"/>
    </row>
    <row r="100" spans="1:28" s="42" customFormat="1" ht="45.75" customHeight="1" outlineLevel="1" x14ac:dyDescent="0.25">
      <c r="A100" s="160" t="s">
        <v>309</v>
      </c>
      <c r="B100" s="154"/>
      <c r="C100" s="234"/>
      <c r="D100" s="211" t="s">
        <v>228</v>
      </c>
      <c r="E100" s="112" t="s">
        <v>7</v>
      </c>
      <c r="F100" s="112"/>
      <c r="G100" s="112"/>
      <c r="H100" s="112"/>
      <c r="I100" s="112"/>
      <c r="J100" s="112"/>
      <c r="K100" s="112"/>
      <c r="L100" s="112"/>
      <c r="M100" s="112"/>
      <c r="N100" s="112"/>
      <c r="O100" s="112"/>
      <c r="P100" s="112"/>
      <c r="Q100" s="112"/>
      <c r="R100" s="112"/>
      <c r="S100" s="113">
        <v>1</v>
      </c>
      <c r="T100" s="167"/>
      <c r="U100" s="114"/>
      <c r="V100" s="86"/>
      <c r="W100" s="87">
        <f t="shared" si="59"/>
        <v>0</v>
      </c>
      <c r="X100" s="89">
        <f t="shared" si="60"/>
        <v>0</v>
      </c>
      <c r="Y100" s="88">
        <f t="shared" si="61"/>
        <v>0</v>
      </c>
      <c r="Z100" s="87">
        <f t="shared" si="62"/>
        <v>0</v>
      </c>
      <c r="AA100" s="158" t="s">
        <v>127</v>
      </c>
      <c r="AB100" s="153"/>
    </row>
    <row r="101" spans="1:28" s="41" customFormat="1" ht="27" customHeight="1" x14ac:dyDescent="0.2">
      <c r="A101" s="100" t="s">
        <v>267</v>
      </c>
      <c r="B101" s="101"/>
      <c r="C101" s="85" t="s">
        <v>37</v>
      </c>
      <c r="D101" s="102"/>
      <c r="E101" s="103"/>
      <c r="F101" s="103"/>
      <c r="G101" s="103"/>
      <c r="H101" s="103"/>
      <c r="I101" s="103"/>
      <c r="J101" s="103"/>
      <c r="K101" s="103"/>
      <c r="L101" s="103"/>
      <c r="M101" s="103"/>
      <c r="N101" s="103"/>
      <c r="O101" s="103"/>
      <c r="P101" s="103"/>
      <c r="Q101" s="103"/>
      <c r="R101" s="103"/>
      <c r="S101" s="104"/>
      <c r="T101" s="165"/>
      <c r="U101" s="105"/>
      <c r="V101" s="106"/>
      <c r="W101" s="107"/>
      <c r="X101" s="108"/>
      <c r="Y101" s="109"/>
      <c r="Z101" s="110"/>
      <c r="AA101" s="111"/>
      <c r="AB101" s="64"/>
    </row>
    <row r="102" spans="1:28" ht="31.35" customHeight="1" outlineLevel="1" x14ac:dyDescent="0.25">
      <c r="A102" s="160" t="s">
        <v>310</v>
      </c>
      <c r="B102" s="91"/>
      <c r="C102" s="237" t="s">
        <v>41</v>
      </c>
      <c r="D102" s="211" t="s">
        <v>29</v>
      </c>
      <c r="E102" s="112" t="s">
        <v>7</v>
      </c>
      <c r="F102" s="112"/>
      <c r="G102" s="112"/>
      <c r="H102" s="112"/>
      <c r="I102" s="112"/>
      <c r="J102" s="112"/>
      <c r="K102" s="112"/>
      <c r="L102" s="112"/>
      <c r="M102" s="112"/>
      <c r="N102" s="112"/>
      <c r="O102" s="112"/>
      <c r="P102" s="112"/>
      <c r="Q102" s="112"/>
      <c r="R102" s="112"/>
      <c r="S102" s="113">
        <v>1</v>
      </c>
      <c r="T102" s="169"/>
      <c r="U102" s="114"/>
      <c r="V102" s="86"/>
      <c r="W102" s="87">
        <f t="shared" ref="W102:W105" si="63">U102+V102</f>
        <v>0</v>
      </c>
      <c r="X102" s="89">
        <f t="shared" ref="X102:X105" si="64">U102*S102</f>
        <v>0</v>
      </c>
      <c r="Y102" s="88">
        <f t="shared" ref="Y102:Y105" si="65">V102*S102</f>
        <v>0</v>
      </c>
      <c r="Z102" s="87">
        <f t="shared" ref="Z102:Z105" si="66">Y102+X102</f>
        <v>0</v>
      </c>
      <c r="AA102" s="230" t="s">
        <v>128</v>
      </c>
      <c r="AB102" s="64"/>
    </row>
    <row r="103" spans="1:28" ht="41.25" customHeight="1" outlineLevel="1" x14ac:dyDescent="0.25">
      <c r="A103" s="160" t="s">
        <v>311</v>
      </c>
      <c r="B103" s="91"/>
      <c r="C103" s="237"/>
      <c r="D103" s="211" t="s">
        <v>39</v>
      </c>
      <c r="E103" s="112" t="s">
        <v>7</v>
      </c>
      <c r="F103" s="112"/>
      <c r="G103" s="112"/>
      <c r="H103" s="112"/>
      <c r="I103" s="112"/>
      <c r="J103" s="112"/>
      <c r="K103" s="112"/>
      <c r="L103" s="112"/>
      <c r="M103" s="112"/>
      <c r="N103" s="112"/>
      <c r="O103" s="112"/>
      <c r="P103" s="112"/>
      <c r="Q103" s="112"/>
      <c r="R103" s="112"/>
      <c r="S103" s="113">
        <v>1</v>
      </c>
      <c r="T103" s="169"/>
      <c r="U103" s="114"/>
      <c r="V103" s="86"/>
      <c r="W103" s="87">
        <f t="shared" si="63"/>
        <v>0</v>
      </c>
      <c r="X103" s="89">
        <f t="shared" si="64"/>
        <v>0</v>
      </c>
      <c r="Y103" s="88">
        <f t="shared" si="65"/>
        <v>0</v>
      </c>
      <c r="Z103" s="87">
        <f t="shared" si="66"/>
        <v>0</v>
      </c>
      <c r="AA103" s="231"/>
      <c r="AB103" s="64"/>
    </row>
    <row r="104" spans="1:28" ht="41.25" customHeight="1" outlineLevel="1" x14ac:dyDescent="0.25">
      <c r="A104" s="160" t="s">
        <v>312</v>
      </c>
      <c r="B104" s="91"/>
      <c r="C104" s="237"/>
      <c r="D104" s="211" t="s">
        <v>30</v>
      </c>
      <c r="E104" s="112" t="s">
        <v>7</v>
      </c>
      <c r="F104" s="112"/>
      <c r="G104" s="112"/>
      <c r="H104" s="112"/>
      <c r="I104" s="112"/>
      <c r="J104" s="112"/>
      <c r="K104" s="112"/>
      <c r="L104" s="112"/>
      <c r="M104" s="112"/>
      <c r="N104" s="112"/>
      <c r="O104" s="112"/>
      <c r="P104" s="112"/>
      <c r="Q104" s="112"/>
      <c r="R104" s="112"/>
      <c r="S104" s="113">
        <v>1</v>
      </c>
      <c r="T104" s="169"/>
      <c r="U104" s="114"/>
      <c r="V104" s="86"/>
      <c r="W104" s="87">
        <f t="shared" si="63"/>
        <v>0</v>
      </c>
      <c r="X104" s="89">
        <f t="shared" si="64"/>
        <v>0</v>
      </c>
      <c r="Y104" s="88">
        <f t="shared" si="65"/>
        <v>0</v>
      </c>
      <c r="Z104" s="87">
        <f t="shared" si="66"/>
        <v>0</v>
      </c>
      <c r="AA104" s="231"/>
      <c r="AB104" s="64"/>
    </row>
    <row r="105" spans="1:28" ht="31.35" customHeight="1" outlineLevel="1" x14ac:dyDescent="0.25">
      <c r="A105" s="160" t="s">
        <v>313</v>
      </c>
      <c r="B105" s="91"/>
      <c r="C105" s="237"/>
      <c r="D105" s="211" t="s">
        <v>36</v>
      </c>
      <c r="E105" s="112" t="s">
        <v>7</v>
      </c>
      <c r="F105" s="112"/>
      <c r="G105" s="112"/>
      <c r="H105" s="112"/>
      <c r="I105" s="112"/>
      <c r="J105" s="112"/>
      <c r="K105" s="112"/>
      <c r="L105" s="112"/>
      <c r="M105" s="112"/>
      <c r="N105" s="112"/>
      <c r="O105" s="112"/>
      <c r="P105" s="112"/>
      <c r="Q105" s="112"/>
      <c r="R105" s="112"/>
      <c r="S105" s="113">
        <v>1</v>
      </c>
      <c r="T105" s="169"/>
      <c r="U105" s="114"/>
      <c r="V105" s="86"/>
      <c r="W105" s="87">
        <f t="shared" si="63"/>
        <v>0</v>
      </c>
      <c r="X105" s="89">
        <f t="shared" si="64"/>
        <v>0</v>
      </c>
      <c r="Y105" s="88">
        <f t="shared" si="65"/>
        <v>0</v>
      </c>
      <c r="Z105" s="87">
        <f t="shared" si="66"/>
        <v>0</v>
      </c>
      <c r="AA105" s="232"/>
      <c r="AB105" s="64"/>
    </row>
    <row r="106" spans="1:28" s="41" customFormat="1" ht="27" customHeight="1" x14ac:dyDescent="0.2">
      <c r="A106" s="100" t="s">
        <v>268</v>
      </c>
      <c r="B106" s="101"/>
      <c r="C106" s="85" t="s">
        <v>38</v>
      </c>
      <c r="D106" s="102"/>
      <c r="E106" s="103"/>
      <c r="F106" s="103"/>
      <c r="G106" s="103"/>
      <c r="H106" s="103"/>
      <c r="I106" s="103"/>
      <c r="J106" s="103"/>
      <c r="K106" s="103"/>
      <c r="L106" s="103"/>
      <c r="M106" s="103"/>
      <c r="N106" s="103"/>
      <c r="O106" s="103"/>
      <c r="P106" s="103"/>
      <c r="Q106" s="103"/>
      <c r="R106" s="103"/>
      <c r="S106" s="104"/>
      <c r="T106" s="165"/>
      <c r="U106" s="105"/>
      <c r="V106" s="106"/>
      <c r="W106" s="107"/>
      <c r="X106" s="108"/>
      <c r="Y106" s="109"/>
      <c r="Z106" s="110"/>
      <c r="AA106" s="151"/>
      <c r="AB106" s="64"/>
    </row>
    <row r="107" spans="1:28" s="41" customFormat="1" ht="59.25" customHeight="1" outlineLevel="1" x14ac:dyDescent="0.2">
      <c r="A107" s="160" t="s">
        <v>314</v>
      </c>
      <c r="B107" s="91"/>
      <c r="C107" s="211" t="s">
        <v>43</v>
      </c>
      <c r="D107" s="211" t="s">
        <v>35</v>
      </c>
      <c r="E107" s="112" t="s">
        <v>7</v>
      </c>
      <c r="F107" s="112"/>
      <c r="G107" s="112"/>
      <c r="H107" s="112"/>
      <c r="I107" s="112"/>
      <c r="J107" s="112"/>
      <c r="K107" s="112"/>
      <c r="L107" s="112"/>
      <c r="M107" s="112"/>
      <c r="N107" s="112"/>
      <c r="O107" s="112"/>
      <c r="P107" s="112"/>
      <c r="Q107" s="112"/>
      <c r="R107" s="112"/>
      <c r="S107" s="113">
        <v>1</v>
      </c>
      <c r="T107" s="113"/>
      <c r="U107" s="114"/>
      <c r="V107" s="86"/>
      <c r="W107" s="87">
        <f t="shared" ref="W107" si="67">U107+V107</f>
        <v>0</v>
      </c>
      <c r="X107" s="89">
        <f t="shared" ref="X107" si="68">U107*S107</f>
        <v>0</v>
      </c>
      <c r="Y107" s="88">
        <f t="shared" ref="Y107" si="69">V107*S107</f>
        <v>0</v>
      </c>
      <c r="Z107" s="87">
        <f t="shared" ref="Z107" si="70">Y107+X107</f>
        <v>0</v>
      </c>
      <c r="AA107" s="170"/>
      <c r="AB107" s="64"/>
    </row>
    <row r="108" spans="1:28" s="41" customFormat="1" ht="27" customHeight="1" x14ac:dyDescent="0.2">
      <c r="A108" s="100" t="s">
        <v>269</v>
      </c>
      <c r="B108" s="101"/>
      <c r="C108" s="85" t="s">
        <v>54</v>
      </c>
      <c r="D108" s="102"/>
      <c r="E108" s="103"/>
      <c r="F108" s="103"/>
      <c r="G108" s="103"/>
      <c r="H108" s="103"/>
      <c r="I108" s="103"/>
      <c r="J108" s="103"/>
      <c r="K108" s="103"/>
      <c r="L108" s="103"/>
      <c r="M108" s="103"/>
      <c r="N108" s="103"/>
      <c r="O108" s="103"/>
      <c r="P108" s="103"/>
      <c r="Q108" s="103"/>
      <c r="R108" s="103"/>
      <c r="S108" s="104"/>
      <c r="T108" s="165"/>
      <c r="U108" s="105"/>
      <c r="V108" s="106"/>
      <c r="W108" s="107"/>
      <c r="X108" s="108">
        <f>SUM(X109:X115)</f>
        <v>0</v>
      </c>
      <c r="Y108" s="109">
        <f>SUM(Y109:Y115)</f>
        <v>0</v>
      </c>
      <c r="Z108" s="110">
        <f>Y108+X108</f>
        <v>0</v>
      </c>
      <c r="AA108" s="151"/>
      <c r="AB108" s="64"/>
    </row>
    <row r="109" spans="1:28" s="41" customFormat="1" ht="41.25" customHeight="1" outlineLevel="1" x14ac:dyDescent="0.2">
      <c r="A109" s="160" t="s">
        <v>315</v>
      </c>
      <c r="B109" s="91"/>
      <c r="C109" s="127" t="s">
        <v>131</v>
      </c>
      <c r="D109" s="211" t="s">
        <v>81</v>
      </c>
      <c r="E109" s="112" t="s">
        <v>67</v>
      </c>
      <c r="F109" s="112"/>
      <c r="G109" s="112"/>
      <c r="H109" s="112"/>
      <c r="I109" s="112"/>
      <c r="J109" s="112"/>
      <c r="K109" s="112"/>
      <c r="L109" s="112"/>
      <c r="M109" s="112"/>
      <c r="N109" s="112"/>
      <c r="O109" s="112">
        <f>13.92</f>
        <v>13.92</v>
      </c>
      <c r="P109" s="112"/>
      <c r="Q109" s="112"/>
      <c r="R109" s="112"/>
      <c r="S109" s="113">
        <f t="shared" ref="S109:S115" si="71">SUM(F109:R109)</f>
        <v>13.92</v>
      </c>
      <c r="T109" s="92"/>
      <c r="U109" s="114"/>
      <c r="V109" s="86"/>
      <c r="W109" s="87">
        <f t="shared" ref="W109:W115" si="72">U109+V109</f>
        <v>0</v>
      </c>
      <c r="X109" s="89">
        <f t="shared" ref="X109:X115" si="73">U109*S109</f>
        <v>0</v>
      </c>
      <c r="Y109" s="88">
        <f t="shared" ref="Y109:Y115" si="74">V109*S109</f>
        <v>0</v>
      </c>
      <c r="Z109" s="87">
        <f t="shared" ref="Z109:Z115" si="75">Y109+X109</f>
        <v>0</v>
      </c>
      <c r="AA109" s="170"/>
      <c r="AB109" s="64"/>
    </row>
    <row r="110" spans="1:28" s="41" customFormat="1" ht="41.25" customHeight="1" outlineLevel="1" x14ac:dyDescent="0.2">
      <c r="A110" s="160" t="s">
        <v>316</v>
      </c>
      <c r="B110" s="91"/>
      <c r="C110" s="127" t="s">
        <v>132</v>
      </c>
      <c r="D110" s="211" t="s">
        <v>81</v>
      </c>
      <c r="E110" s="112" t="s">
        <v>67</v>
      </c>
      <c r="F110" s="112"/>
      <c r="G110" s="112"/>
      <c r="H110" s="112"/>
      <c r="I110" s="112"/>
      <c r="J110" s="112"/>
      <c r="K110" s="112"/>
      <c r="L110" s="112"/>
      <c r="M110" s="112"/>
      <c r="N110" s="112"/>
      <c r="O110" s="112">
        <f>14.11</f>
        <v>14.11</v>
      </c>
      <c r="P110" s="112"/>
      <c r="Q110" s="112"/>
      <c r="R110" s="112"/>
      <c r="S110" s="113">
        <f t="shared" si="71"/>
        <v>14.11</v>
      </c>
      <c r="T110" s="92"/>
      <c r="U110" s="114"/>
      <c r="V110" s="86"/>
      <c r="W110" s="87">
        <f t="shared" si="72"/>
        <v>0</v>
      </c>
      <c r="X110" s="89">
        <f t="shared" si="73"/>
        <v>0</v>
      </c>
      <c r="Y110" s="88">
        <f t="shared" si="74"/>
        <v>0</v>
      </c>
      <c r="Z110" s="87">
        <f t="shared" si="75"/>
        <v>0</v>
      </c>
      <c r="AA110" s="170"/>
      <c r="AB110" s="64"/>
    </row>
    <row r="111" spans="1:28" s="41" customFormat="1" ht="41.25" customHeight="1" outlineLevel="1" x14ac:dyDescent="0.2">
      <c r="A111" s="160" t="s">
        <v>317</v>
      </c>
      <c r="B111" s="91"/>
      <c r="C111" s="127" t="s">
        <v>244</v>
      </c>
      <c r="D111" s="211" t="s">
        <v>81</v>
      </c>
      <c r="E111" s="112" t="s">
        <v>67</v>
      </c>
      <c r="F111" s="112"/>
      <c r="G111" s="112"/>
      <c r="H111" s="112"/>
      <c r="I111" s="112"/>
      <c r="J111" s="112"/>
      <c r="K111" s="112"/>
      <c r="L111" s="112"/>
      <c r="M111" s="112"/>
      <c r="N111" s="112"/>
      <c r="O111" s="112">
        <f>31.52</f>
        <v>31.52</v>
      </c>
      <c r="P111" s="112"/>
      <c r="Q111" s="112"/>
      <c r="R111" s="112"/>
      <c r="S111" s="113">
        <f t="shared" si="71"/>
        <v>31.52</v>
      </c>
      <c r="T111" s="92"/>
      <c r="U111" s="114"/>
      <c r="V111" s="86"/>
      <c r="W111" s="87">
        <f t="shared" si="72"/>
        <v>0</v>
      </c>
      <c r="X111" s="89">
        <f t="shared" si="73"/>
        <v>0</v>
      </c>
      <c r="Y111" s="88">
        <f t="shared" si="74"/>
        <v>0</v>
      </c>
      <c r="Z111" s="87">
        <f t="shared" si="75"/>
        <v>0</v>
      </c>
      <c r="AA111" s="170"/>
      <c r="AB111" s="64"/>
    </row>
    <row r="112" spans="1:28" s="41" customFormat="1" ht="41.25" customHeight="1" outlineLevel="1" x14ac:dyDescent="0.2">
      <c r="A112" s="160" t="s">
        <v>318</v>
      </c>
      <c r="B112" s="91"/>
      <c r="C112" s="127" t="s">
        <v>243</v>
      </c>
      <c r="D112" s="211" t="s">
        <v>81</v>
      </c>
      <c r="E112" s="112" t="s">
        <v>67</v>
      </c>
      <c r="F112" s="112"/>
      <c r="G112" s="112"/>
      <c r="H112" s="112"/>
      <c r="I112" s="112"/>
      <c r="J112" s="112"/>
      <c r="K112" s="112"/>
      <c r="L112" s="112"/>
      <c r="M112" s="112"/>
      <c r="N112" s="112"/>
      <c r="O112" s="112">
        <v>17.989999999999998</v>
      </c>
      <c r="P112" s="112"/>
      <c r="Q112" s="112"/>
      <c r="R112" s="112"/>
      <c r="S112" s="113">
        <f t="shared" si="71"/>
        <v>17.989999999999998</v>
      </c>
      <c r="T112" s="92"/>
      <c r="U112" s="114"/>
      <c r="V112" s="86"/>
      <c r="W112" s="87">
        <f t="shared" si="72"/>
        <v>0</v>
      </c>
      <c r="X112" s="89">
        <f t="shared" si="73"/>
        <v>0</v>
      </c>
      <c r="Y112" s="88">
        <f t="shared" si="74"/>
        <v>0</v>
      </c>
      <c r="Z112" s="87">
        <f t="shared" si="75"/>
        <v>0</v>
      </c>
      <c r="AA112" s="170"/>
      <c r="AB112" s="64"/>
    </row>
    <row r="113" spans="1:28" s="41" customFormat="1" ht="41.25" customHeight="1" outlineLevel="1" x14ac:dyDescent="0.2">
      <c r="A113" s="160" t="s">
        <v>319</v>
      </c>
      <c r="B113" s="91"/>
      <c r="C113" s="127" t="s">
        <v>130</v>
      </c>
      <c r="D113" s="211" t="s">
        <v>129</v>
      </c>
      <c r="E113" s="112" t="s">
        <v>7</v>
      </c>
      <c r="F113" s="112"/>
      <c r="G113" s="112"/>
      <c r="H113" s="112"/>
      <c r="I113" s="112"/>
      <c r="J113" s="112"/>
      <c r="K113" s="112"/>
      <c r="L113" s="112"/>
      <c r="M113" s="112">
        <f>2.76</f>
        <v>2.76</v>
      </c>
      <c r="N113" s="112">
        <v>4.1399999999999997</v>
      </c>
      <c r="O113" s="112">
        <v>4.1399999999999997</v>
      </c>
      <c r="P113" s="112">
        <v>2.76</v>
      </c>
      <c r="Q113" s="112">
        <v>2.76</v>
      </c>
      <c r="R113" s="112">
        <v>2.76</v>
      </c>
      <c r="S113" s="113">
        <f t="shared" si="71"/>
        <v>19.32</v>
      </c>
      <c r="T113" s="92"/>
      <c r="U113" s="114"/>
      <c r="V113" s="86"/>
      <c r="W113" s="87">
        <f t="shared" si="72"/>
        <v>0</v>
      </c>
      <c r="X113" s="89">
        <f t="shared" si="73"/>
        <v>0</v>
      </c>
      <c r="Y113" s="88">
        <f t="shared" si="74"/>
        <v>0</v>
      </c>
      <c r="Z113" s="87">
        <f t="shared" si="75"/>
        <v>0</v>
      </c>
      <c r="AA113" s="170" t="s">
        <v>388</v>
      </c>
      <c r="AB113" s="64"/>
    </row>
    <row r="114" spans="1:28" s="41" customFormat="1" ht="41.25" customHeight="1" outlineLevel="1" x14ac:dyDescent="0.2">
      <c r="A114" s="160" t="s">
        <v>320</v>
      </c>
      <c r="B114" s="91"/>
      <c r="C114" s="127" t="s">
        <v>134</v>
      </c>
      <c r="D114" s="211" t="s">
        <v>135</v>
      </c>
      <c r="E114" s="112" t="s">
        <v>67</v>
      </c>
      <c r="F114" s="112"/>
      <c r="G114" s="112"/>
      <c r="H114" s="112"/>
      <c r="I114" s="112"/>
      <c r="J114" s="112"/>
      <c r="K114" s="112"/>
      <c r="L114" s="112"/>
      <c r="M114" s="112">
        <v>1.65</v>
      </c>
      <c r="N114" s="112">
        <v>3.3</v>
      </c>
      <c r="O114" s="112"/>
      <c r="P114" s="112">
        <v>3.3</v>
      </c>
      <c r="Q114" s="112">
        <v>3.3</v>
      </c>
      <c r="R114" s="112">
        <v>1.65</v>
      </c>
      <c r="S114" s="113">
        <f t="shared" si="71"/>
        <v>13.2</v>
      </c>
      <c r="T114" s="92"/>
      <c r="U114" s="114"/>
      <c r="V114" s="86"/>
      <c r="W114" s="87">
        <f t="shared" si="72"/>
        <v>0</v>
      </c>
      <c r="X114" s="89">
        <f t="shared" si="73"/>
        <v>0</v>
      </c>
      <c r="Y114" s="88">
        <f t="shared" si="74"/>
        <v>0</v>
      </c>
      <c r="Z114" s="87">
        <f t="shared" si="75"/>
        <v>0</v>
      </c>
      <c r="AA114" s="170"/>
      <c r="AB114" s="64"/>
    </row>
    <row r="115" spans="1:28" s="41" customFormat="1" ht="41.25" customHeight="1" outlineLevel="1" x14ac:dyDescent="0.2">
      <c r="A115" s="160" t="s">
        <v>321</v>
      </c>
      <c r="B115" s="91"/>
      <c r="C115" s="127" t="s">
        <v>136</v>
      </c>
      <c r="D115" s="211" t="s">
        <v>135</v>
      </c>
      <c r="E115" s="112" t="s">
        <v>67</v>
      </c>
      <c r="F115" s="112"/>
      <c r="G115" s="112"/>
      <c r="H115" s="112"/>
      <c r="I115" s="112"/>
      <c r="J115" s="112"/>
      <c r="K115" s="112"/>
      <c r="L115" s="112"/>
      <c r="M115" s="112">
        <v>9.36</v>
      </c>
      <c r="N115" s="112"/>
      <c r="O115" s="112">
        <f>17.91</f>
        <v>17.91</v>
      </c>
      <c r="P115" s="112"/>
      <c r="Q115" s="112"/>
      <c r="R115" s="112">
        <v>11.05</v>
      </c>
      <c r="S115" s="113">
        <f t="shared" si="71"/>
        <v>38.32</v>
      </c>
      <c r="T115" s="92"/>
      <c r="U115" s="114"/>
      <c r="V115" s="86"/>
      <c r="W115" s="87">
        <f t="shared" si="72"/>
        <v>0</v>
      </c>
      <c r="X115" s="89">
        <f t="shared" si="73"/>
        <v>0</v>
      </c>
      <c r="Y115" s="88">
        <f t="shared" si="74"/>
        <v>0</v>
      </c>
      <c r="Z115" s="87">
        <f t="shared" si="75"/>
        <v>0</v>
      </c>
      <c r="AA115" s="170" t="s">
        <v>137</v>
      </c>
      <c r="AB115" s="64"/>
    </row>
    <row r="116" spans="1:28" s="41" customFormat="1" ht="27" customHeight="1" x14ac:dyDescent="0.2">
      <c r="A116" s="128" t="s">
        <v>182</v>
      </c>
      <c r="B116" s="129"/>
      <c r="C116" s="161" t="s">
        <v>181</v>
      </c>
      <c r="D116" s="130"/>
      <c r="E116" s="131"/>
      <c r="F116" s="131"/>
      <c r="G116" s="131"/>
      <c r="H116" s="131"/>
      <c r="I116" s="131"/>
      <c r="J116" s="131"/>
      <c r="K116" s="131"/>
      <c r="L116" s="131"/>
      <c r="M116" s="131"/>
      <c r="N116" s="131"/>
      <c r="O116" s="131"/>
      <c r="P116" s="131"/>
      <c r="Q116" s="131"/>
      <c r="R116" s="131"/>
      <c r="S116" s="132"/>
      <c r="T116" s="168"/>
      <c r="U116" s="133"/>
      <c r="V116" s="134"/>
      <c r="W116" s="135"/>
      <c r="X116" s="136"/>
      <c r="Y116" s="137"/>
      <c r="Z116" s="138"/>
      <c r="AA116" s="139"/>
      <c r="AB116" s="64"/>
    </row>
    <row r="117" spans="1:28" s="41" customFormat="1" ht="27" customHeight="1" collapsed="1" x14ac:dyDescent="0.2">
      <c r="A117" s="172" t="s">
        <v>31</v>
      </c>
      <c r="B117" s="173"/>
      <c r="C117" s="174" t="s">
        <v>183</v>
      </c>
      <c r="D117" s="175"/>
      <c r="E117" s="176"/>
      <c r="F117" s="176"/>
      <c r="G117" s="176"/>
      <c r="H117" s="176"/>
      <c r="I117" s="176"/>
      <c r="J117" s="176"/>
      <c r="K117" s="176"/>
      <c r="L117" s="176"/>
      <c r="M117" s="176"/>
      <c r="N117" s="176"/>
      <c r="O117" s="176"/>
      <c r="P117" s="176"/>
      <c r="Q117" s="176"/>
      <c r="R117" s="176"/>
      <c r="S117" s="177"/>
      <c r="T117" s="178"/>
      <c r="U117" s="179"/>
      <c r="V117" s="180"/>
      <c r="W117" s="181"/>
      <c r="X117" s="182"/>
      <c r="Y117" s="183"/>
      <c r="Z117" s="184"/>
      <c r="AA117" s="185"/>
      <c r="AB117" s="64"/>
    </row>
    <row r="118" spans="1:28" s="41" customFormat="1" ht="27" customHeight="1" x14ac:dyDescent="0.2">
      <c r="A118" s="115" t="s">
        <v>22</v>
      </c>
      <c r="B118" s="116"/>
      <c r="C118" s="163" t="s">
        <v>89</v>
      </c>
      <c r="D118" s="117"/>
      <c r="E118" s="118"/>
      <c r="F118" s="118"/>
      <c r="G118" s="118"/>
      <c r="H118" s="118"/>
      <c r="I118" s="118"/>
      <c r="J118" s="118"/>
      <c r="K118" s="118"/>
      <c r="L118" s="118"/>
      <c r="M118" s="118"/>
      <c r="N118" s="118"/>
      <c r="O118" s="118"/>
      <c r="P118" s="118"/>
      <c r="Q118" s="118"/>
      <c r="R118" s="118"/>
      <c r="S118" s="119"/>
      <c r="T118" s="166"/>
      <c r="U118" s="120"/>
      <c r="V118" s="121"/>
      <c r="W118" s="122"/>
      <c r="X118" s="123"/>
      <c r="Y118" s="124"/>
      <c r="Z118" s="125"/>
      <c r="AA118" s="126"/>
      <c r="AB118" s="64"/>
    </row>
    <row r="119" spans="1:28" s="41" customFormat="1" ht="26.25" customHeight="1" collapsed="1" x14ac:dyDescent="0.2">
      <c r="A119" s="100" t="s">
        <v>40</v>
      </c>
      <c r="B119" s="101"/>
      <c r="C119" s="85" t="s">
        <v>55</v>
      </c>
      <c r="D119" s="102"/>
      <c r="E119" s="103"/>
      <c r="F119" s="103"/>
      <c r="G119" s="103"/>
      <c r="H119" s="103"/>
      <c r="I119" s="103"/>
      <c r="J119" s="103"/>
      <c r="K119" s="103"/>
      <c r="L119" s="103"/>
      <c r="M119" s="103"/>
      <c r="N119" s="103"/>
      <c r="O119" s="103"/>
      <c r="P119" s="103"/>
      <c r="Q119" s="103"/>
      <c r="R119" s="103"/>
      <c r="S119" s="104"/>
      <c r="T119" s="165"/>
      <c r="U119" s="105"/>
      <c r="V119" s="106"/>
      <c r="W119" s="107"/>
      <c r="X119" s="108"/>
      <c r="Y119" s="109"/>
      <c r="Z119" s="110"/>
      <c r="AA119" s="111"/>
      <c r="AB119" s="64"/>
    </row>
    <row r="120" spans="1:28" s="42" customFormat="1" ht="41.25" customHeight="1" outlineLevel="1" x14ac:dyDescent="0.25">
      <c r="A120" s="160" t="s">
        <v>138</v>
      </c>
      <c r="B120" s="154"/>
      <c r="C120" s="233" t="s">
        <v>185</v>
      </c>
      <c r="D120" s="211" t="s">
        <v>64</v>
      </c>
      <c r="E120" s="112" t="s">
        <v>7</v>
      </c>
      <c r="F120" s="112"/>
      <c r="G120" s="112"/>
      <c r="H120" s="112"/>
      <c r="I120" s="112"/>
      <c r="J120" s="112"/>
      <c r="K120" s="112"/>
      <c r="L120" s="112"/>
      <c r="M120" s="112"/>
      <c r="N120" s="112"/>
      <c r="O120" s="112"/>
      <c r="P120" s="112"/>
      <c r="Q120" s="112"/>
      <c r="R120" s="112"/>
      <c r="S120" s="113">
        <v>1</v>
      </c>
      <c r="T120" s="167"/>
      <c r="U120" s="114"/>
      <c r="V120" s="86"/>
      <c r="W120" s="87">
        <f t="shared" ref="W120:W123" si="76">U120+V120</f>
        <v>0</v>
      </c>
      <c r="X120" s="89">
        <f t="shared" ref="X120:X123" si="77">U120*S120</f>
        <v>0</v>
      </c>
      <c r="Y120" s="88">
        <f t="shared" ref="Y120:Y123" si="78">V120*S120</f>
        <v>0</v>
      </c>
      <c r="Z120" s="87">
        <f t="shared" ref="Z120:Z123" si="79">Y120+X120</f>
        <v>0</v>
      </c>
      <c r="AA120" s="170"/>
      <c r="AB120" s="153"/>
    </row>
    <row r="121" spans="1:28" s="42" customFormat="1" ht="41.25" customHeight="1" outlineLevel="1" x14ac:dyDescent="0.25">
      <c r="A121" s="160" t="s">
        <v>139</v>
      </c>
      <c r="B121" s="154"/>
      <c r="C121" s="234"/>
      <c r="D121" s="155" t="s">
        <v>184</v>
      </c>
      <c r="E121" s="112" t="s">
        <v>7</v>
      </c>
      <c r="F121" s="112"/>
      <c r="G121" s="112"/>
      <c r="H121" s="112"/>
      <c r="I121" s="112"/>
      <c r="J121" s="112"/>
      <c r="K121" s="112"/>
      <c r="L121" s="112"/>
      <c r="M121" s="112"/>
      <c r="N121" s="112"/>
      <c r="O121" s="112"/>
      <c r="P121" s="112"/>
      <c r="Q121" s="112"/>
      <c r="R121" s="112"/>
      <c r="S121" s="113">
        <v>1</v>
      </c>
      <c r="T121" s="167"/>
      <c r="U121" s="114"/>
      <c r="V121" s="86"/>
      <c r="W121" s="87">
        <f t="shared" si="76"/>
        <v>0</v>
      </c>
      <c r="X121" s="89">
        <f t="shared" si="77"/>
        <v>0</v>
      </c>
      <c r="Y121" s="88">
        <f t="shared" si="78"/>
        <v>0</v>
      </c>
      <c r="Z121" s="87">
        <f t="shared" si="79"/>
        <v>0</v>
      </c>
      <c r="AA121" s="170"/>
      <c r="AB121" s="153"/>
    </row>
    <row r="122" spans="1:28" s="42" customFormat="1" ht="54" customHeight="1" outlineLevel="1" x14ac:dyDescent="0.25">
      <c r="A122" s="160" t="s">
        <v>140</v>
      </c>
      <c r="B122" s="154"/>
      <c r="C122" s="233" t="s">
        <v>186</v>
      </c>
      <c r="D122" s="211" t="s">
        <v>64</v>
      </c>
      <c r="E122" s="112" t="s">
        <v>7</v>
      </c>
      <c r="F122" s="112"/>
      <c r="G122" s="112"/>
      <c r="H122" s="112"/>
      <c r="I122" s="112"/>
      <c r="J122" s="112"/>
      <c r="K122" s="112"/>
      <c r="L122" s="112"/>
      <c r="M122" s="112"/>
      <c r="N122" s="112"/>
      <c r="O122" s="112"/>
      <c r="P122" s="112"/>
      <c r="Q122" s="112"/>
      <c r="R122" s="112"/>
      <c r="S122" s="113">
        <v>1</v>
      </c>
      <c r="T122" s="167"/>
      <c r="U122" s="114"/>
      <c r="V122" s="86"/>
      <c r="W122" s="87">
        <f t="shared" si="76"/>
        <v>0</v>
      </c>
      <c r="X122" s="89">
        <f t="shared" si="77"/>
        <v>0</v>
      </c>
      <c r="Y122" s="88">
        <f t="shared" si="78"/>
        <v>0</v>
      </c>
      <c r="Z122" s="87">
        <f t="shared" si="79"/>
        <v>0</v>
      </c>
      <c r="AA122" s="230" t="s">
        <v>93</v>
      </c>
      <c r="AB122" s="153"/>
    </row>
    <row r="123" spans="1:28" s="42" customFormat="1" ht="54" customHeight="1" outlineLevel="1" x14ac:dyDescent="0.25">
      <c r="A123" s="160" t="s">
        <v>141</v>
      </c>
      <c r="B123" s="154"/>
      <c r="C123" s="234"/>
      <c r="D123" s="155" t="s">
        <v>184</v>
      </c>
      <c r="E123" s="112" t="s">
        <v>7</v>
      </c>
      <c r="F123" s="112"/>
      <c r="G123" s="112"/>
      <c r="H123" s="112"/>
      <c r="I123" s="112"/>
      <c r="J123" s="112"/>
      <c r="K123" s="112"/>
      <c r="L123" s="112"/>
      <c r="M123" s="112"/>
      <c r="N123" s="112"/>
      <c r="O123" s="112"/>
      <c r="P123" s="112"/>
      <c r="Q123" s="112"/>
      <c r="R123" s="112"/>
      <c r="S123" s="113">
        <v>1</v>
      </c>
      <c r="T123" s="167"/>
      <c r="U123" s="114"/>
      <c r="V123" s="86"/>
      <c r="W123" s="87">
        <f t="shared" si="76"/>
        <v>0</v>
      </c>
      <c r="X123" s="89">
        <f t="shared" si="77"/>
        <v>0</v>
      </c>
      <c r="Y123" s="88">
        <f t="shared" si="78"/>
        <v>0</v>
      </c>
      <c r="Z123" s="87">
        <f t="shared" si="79"/>
        <v>0</v>
      </c>
      <c r="AA123" s="232"/>
      <c r="AB123" s="153"/>
    </row>
    <row r="124" spans="1:28" s="41" customFormat="1" ht="27" customHeight="1" x14ac:dyDescent="0.2">
      <c r="A124" s="100" t="s">
        <v>44</v>
      </c>
      <c r="B124" s="101"/>
      <c r="C124" s="85" t="s">
        <v>37</v>
      </c>
      <c r="D124" s="102"/>
      <c r="E124" s="103"/>
      <c r="F124" s="103"/>
      <c r="G124" s="103"/>
      <c r="H124" s="103"/>
      <c r="I124" s="103"/>
      <c r="J124" s="103"/>
      <c r="K124" s="103"/>
      <c r="L124" s="103"/>
      <c r="M124" s="103"/>
      <c r="N124" s="103"/>
      <c r="O124" s="103"/>
      <c r="P124" s="103"/>
      <c r="Q124" s="103"/>
      <c r="R124" s="103"/>
      <c r="S124" s="104"/>
      <c r="T124" s="165"/>
      <c r="U124" s="105"/>
      <c r="V124" s="106"/>
      <c r="W124" s="107"/>
      <c r="X124" s="108"/>
      <c r="Y124" s="109"/>
      <c r="Z124" s="110"/>
      <c r="AA124" s="111"/>
      <c r="AB124" s="64"/>
    </row>
    <row r="125" spans="1:28" ht="77.25" customHeight="1" outlineLevel="1" x14ac:dyDescent="0.25">
      <c r="A125" s="160" t="s">
        <v>76</v>
      </c>
      <c r="B125" s="91"/>
      <c r="C125" s="210" t="s">
        <v>187</v>
      </c>
      <c r="D125" s="211" t="s">
        <v>39</v>
      </c>
      <c r="E125" s="112" t="s">
        <v>7</v>
      </c>
      <c r="F125" s="112"/>
      <c r="G125" s="112"/>
      <c r="H125" s="112"/>
      <c r="I125" s="112"/>
      <c r="J125" s="112"/>
      <c r="K125" s="112"/>
      <c r="L125" s="112"/>
      <c r="M125" s="112"/>
      <c r="N125" s="112"/>
      <c r="O125" s="112"/>
      <c r="P125" s="112"/>
      <c r="Q125" s="112"/>
      <c r="R125" s="112"/>
      <c r="S125" s="113">
        <v>1</v>
      </c>
      <c r="T125" s="169"/>
      <c r="U125" s="114"/>
      <c r="V125" s="86"/>
      <c r="W125" s="87">
        <f t="shared" ref="W125:W126" si="80">U125+V125</f>
        <v>0</v>
      </c>
      <c r="X125" s="89">
        <f t="shared" ref="X125:X126" si="81">U125*S125</f>
        <v>0</v>
      </c>
      <c r="Y125" s="88">
        <f t="shared" ref="Y125:Y126" si="82">V125*S125</f>
        <v>0</v>
      </c>
      <c r="Z125" s="87">
        <f t="shared" ref="Z125:Z126" si="83">Y125+X125</f>
        <v>0</v>
      </c>
      <c r="AA125" s="170"/>
      <c r="AB125" s="64"/>
    </row>
    <row r="126" spans="1:28" ht="113.25" customHeight="1" outlineLevel="1" x14ac:dyDescent="0.25">
      <c r="A126" s="160" t="s">
        <v>77</v>
      </c>
      <c r="B126" s="91"/>
      <c r="C126" s="210" t="s">
        <v>188</v>
      </c>
      <c r="D126" s="211" t="s">
        <v>97</v>
      </c>
      <c r="E126" s="112" t="s">
        <v>7</v>
      </c>
      <c r="F126" s="112"/>
      <c r="G126" s="112"/>
      <c r="H126" s="112"/>
      <c r="I126" s="112"/>
      <c r="J126" s="112"/>
      <c r="K126" s="112"/>
      <c r="L126" s="112"/>
      <c r="M126" s="112"/>
      <c r="N126" s="112"/>
      <c r="O126" s="112"/>
      <c r="P126" s="112"/>
      <c r="Q126" s="112"/>
      <c r="R126" s="112"/>
      <c r="S126" s="113">
        <v>1</v>
      </c>
      <c r="T126" s="169"/>
      <c r="U126" s="114"/>
      <c r="V126" s="86"/>
      <c r="W126" s="87">
        <f t="shared" si="80"/>
        <v>0</v>
      </c>
      <c r="X126" s="89">
        <f t="shared" si="81"/>
        <v>0</v>
      </c>
      <c r="Y126" s="88">
        <f t="shared" si="82"/>
        <v>0</v>
      </c>
      <c r="Z126" s="87">
        <f t="shared" si="83"/>
        <v>0</v>
      </c>
      <c r="AA126" s="170"/>
      <c r="AB126" s="64"/>
    </row>
    <row r="127" spans="1:28" s="41" customFormat="1" ht="27" customHeight="1" x14ac:dyDescent="0.2">
      <c r="A127" s="115" t="s">
        <v>45</v>
      </c>
      <c r="B127" s="116"/>
      <c r="C127" s="163" t="s">
        <v>94</v>
      </c>
      <c r="D127" s="117"/>
      <c r="E127" s="118"/>
      <c r="F127" s="118"/>
      <c r="G127" s="118"/>
      <c r="H127" s="118"/>
      <c r="I127" s="118"/>
      <c r="J127" s="118"/>
      <c r="K127" s="118"/>
      <c r="L127" s="118"/>
      <c r="M127" s="118"/>
      <c r="N127" s="118"/>
      <c r="O127" s="118"/>
      <c r="P127" s="118"/>
      <c r="Q127" s="118"/>
      <c r="R127" s="118"/>
      <c r="S127" s="119"/>
      <c r="T127" s="166"/>
      <c r="U127" s="120"/>
      <c r="V127" s="121"/>
      <c r="W127" s="122"/>
      <c r="X127" s="123"/>
      <c r="Y127" s="124"/>
      <c r="Z127" s="125"/>
      <c r="AA127" s="126"/>
      <c r="AB127" s="64"/>
    </row>
    <row r="128" spans="1:28" s="41" customFormat="1" ht="26.25" customHeight="1" collapsed="1" x14ac:dyDescent="0.2">
      <c r="A128" s="100" t="s">
        <v>46</v>
      </c>
      <c r="B128" s="101"/>
      <c r="C128" s="85" t="s">
        <v>55</v>
      </c>
      <c r="D128" s="102"/>
      <c r="E128" s="103"/>
      <c r="F128" s="103"/>
      <c r="G128" s="103"/>
      <c r="H128" s="103"/>
      <c r="I128" s="103"/>
      <c r="J128" s="103"/>
      <c r="K128" s="103"/>
      <c r="L128" s="103"/>
      <c r="M128" s="103"/>
      <c r="N128" s="103"/>
      <c r="O128" s="103"/>
      <c r="P128" s="103"/>
      <c r="Q128" s="103"/>
      <c r="R128" s="103"/>
      <c r="S128" s="104"/>
      <c r="T128" s="165"/>
      <c r="U128" s="105"/>
      <c r="V128" s="106"/>
      <c r="W128" s="107"/>
      <c r="X128" s="108"/>
      <c r="Y128" s="109"/>
      <c r="Z128" s="110"/>
      <c r="AA128" s="111"/>
      <c r="AB128" s="64"/>
    </row>
    <row r="129" spans="1:28" s="41" customFormat="1" ht="29.25" customHeight="1" x14ac:dyDescent="0.2">
      <c r="A129" s="162" t="s">
        <v>142</v>
      </c>
      <c r="B129" s="140"/>
      <c r="C129" s="159" t="s">
        <v>59</v>
      </c>
      <c r="D129" s="141"/>
      <c r="E129" s="142"/>
      <c r="F129" s="142"/>
      <c r="G129" s="142"/>
      <c r="H129" s="142"/>
      <c r="I129" s="142"/>
      <c r="J129" s="142"/>
      <c r="K129" s="142"/>
      <c r="L129" s="142"/>
      <c r="M129" s="142"/>
      <c r="N129" s="142"/>
      <c r="O129" s="142"/>
      <c r="P129" s="142"/>
      <c r="Q129" s="142"/>
      <c r="R129" s="142"/>
      <c r="S129" s="143"/>
      <c r="T129" s="157"/>
      <c r="U129" s="144"/>
      <c r="V129" s="145"/>
      <c r="W129" s="146"/>
      <c r="X129" s="147"/>
      <c r="Y129" s="148"/>
      <c r="Z129" s="149"/>
      <c r="AA129" s="150"/>
      <c r="AB129" s="64"/>
    </row>
    <row r="130" spans="1:28" s="42" customFormat="1" ht="64.5" customHeight="1" outlineLevel="1" x14ac:dyDescent="0.25">
      <c r="A130" s="160" t="s">
        <v>143</v>
      </c>
      <c r="B130" s="154"/>
      <c r="C130" s="233" t="s">
        <v>200</v>
      </c>
      <c r="D130" s="152" t="s">
        <v>57</v>
      </c>
      <c r="E130" s="112" t="s">
        <v>7</v>
      </c>
      <c r="F130" s="112"/>
      <c r="G130" s="112"/>
      <c r="H130" s="112"/>
      <c r="I130" s="112"/>
      <c r="J130" s="112"/>
      <c r="K130" s="112"/>
      <c r="L130" s="112"/>
      <c r="M130" s="112"/>
      <c r="N130" s="112"/>
      <c r="O130" s="112"/>
      <c r="P130" s="112"/>
      <c r="Q130" s="112"/>
      <c r="R130" s="112"/>
      <c r="S130" s="113">
        <v>1</v>
      </c>
      <c r="T130" s="167"/>
      <c r="U130" s="114"/>
      <c r="V130" s="86"/>
      <c r="W130" s="87">
        <f t="shared" ref="W130:W132" si="84">U130+V130</f>
        <v>0</v>
      </c>
      <c r="X130" s="89">
        <f t="shared" ref="X130:X132" si="85">U130*S130</f>
        <v>0</v>
      </c>
      <c r="Y130" s="88">
        <f t="shared" ref="Y130:Y132" si="86">V130*S130</f>
        <v>0</v>
      </c>
      <c r="Z130" s="87">
        <f t="shared" ref="Z130:Z132" si="87">Y130+X130</f>
        <v>0</v>
      </c>
      <c r="AA130" s="170" t="s">
        <v>190</v>
      </c>
      <c r="AB130" s="153"/>
    </row>
    <row r="131" spans="1:28" s="42" customFormat="1" ht="60" outlineLevel="1" x14ac:dyDescent="0.25">
      <c r="A131" s="160" t="s">
        <v>191</v>
      </c>
      <c r="B131" s="154"/>
      <c r="C131" s="235"/>
      <c r="D131" s="152" t="s">
        <v>99</v>
      </c>
      <c r="E131" s="112" t="s">
        <v>7</v>
      </c>
      <c r="F131" s="112"/>
      <c r="G131" s="112"/>
      <c r="H131" s="112"/>
      <c r="I131" s="112"/>
      <c r="J131" s="112"/>
      <c r="K131" s="112"/>
      <c r="L131" s="112"/>
      <c r="M131" s="112"/>
      <c r="N131" s="112"/>
      <c r="O131" s="112"/>
      <c r="P131" s="112"/>
      <c r="Q131" s="112"/>
      <c r="R131" s="112"/>
      <c r="S131" s="113">
        <v>1</v>
      </c>
      <c r="T131" s="167"/>
      <c r="U131" s="114"/>
      <c r="V131" s="86"/>
      <c r="W131" s="87">
        <f t="shared" si="84"/>
        <v>0</v>
      </c>
      <c r="X131" s="89">
        <f t="shared" si="85"/>
        <v>0</v>
      </c>
      <c r="Y131" s="88">
        <f t="shared" si="86"/>
        <v>0</v>
      </c>
      <c r="Z131" s="87">
        <f t="shared" si="87"/>
        <v>0</v>
      </c>
      <c r="AA131" s="170" t="s">
        <v>189</v>
      </c>
      <c r="AB131" s="153"/>
    </row>
    <row r="132" spans="1:28" s="42" customFormat="1" ht="60" outlineLevel="1" x14ac:dyDescent="0.25">
      <c r="A132" s="160" t="s">
        <v>203</v>
      </c>
      <c r="B132" s="154"/>
      <c r="C132" s="234"/>
      <c r="D132" s="152" t="s">
        <v>201</v>
      </c>
      <c r="E132" s="112" t="s">
        <v>7</v>
      </c>
      <c r="F132" s="112"/>
      <c r="G132" s="112"/>
      <c r="H132" s="112"/>
      <c r="I132" s="112"/>
      <c r="J132" s="112"/>
      <c r="K132" s="112"/>
      <c r="L132" s="112"/>
      <c r="M132" s="112"/>
      <c r="N132" s="112"/>
      <c r="O132" s="112"/>
      <c r="P132" s="112"/>
      <c r="Q132" s="112"/>
      <c r="R132" s="112"/>
      <c r="S132" s="113">
        <v>1</v>
      </c>
      <c r="T132" s="167"/>
      <c r="U132" s="114"/>
      <c r="V132" s="86"/>
      <c r="W132" s="87">
        <f t="shared" si="84"/>
        <v>0</v>
      </c>
      <c r="X132" s="89">
        <f t="shared" si="85"/>
        <v>0</v>
      </c>
      <c r="Y132" s="88">
        <f t="shared" si="86"/>
        <v>0</v>
      </c>
      <c r="Z132" s="87">
        <f t="shared" si="87"/>
        <v>0</v>
      </c>
      <c r="AA132" s="170" t="s">
        <v>202</v>
      </c>
      <c r="AB132" s="153"/>
    </row>
    <row r="133" spans="1:28" s="41" customFormat="1" ht="27" customHeight="1" x14ac:dyDescent="0.2">
      <c r="A133" s="162" t="s">
        <v>144</v>
      </c>
      <c r="B133" s="140"/>
      <c r="C133" s="164" t="s">
        <v>82</v>
      </c>
      <c r="D133" s="141"/>
      <c r="E133" s="142"/>
      <c r="F133" s="142"/>
      <c r="G133" s="142"/>
      <c r="H133" s="142"/>
      <c r="I133" s="142"/>
      <c r="J133" s="142"/>
      <c r="K133" s="142"/>
      <c r="L133" s="142"/>
      <c r="M133" s="142"/>
      <c r="N133" s="142"/>
      <c r="O133" s="142"/>
      <c r="P133" s="142"/>
      <c r="Q133" s="142"/>
      <c r="R133" s="142"/>
      <c r="S133" s="143"/>
      <c r="T133" s="157"/>
      <c r="U133" s="144"/>
      <c r="V133" s="145"/>
      <c r="W133" s="146"/>
      <c r="X133" s="147"/>
      <c r="Y133" s="148"/>
      <c r="Z133" s="149"/>
      <c r="AA133" s="150"/>
      <c r="AB133" s="64"/>
    </row>
    <row r="134" spans="1:28" s="42" customFormat="1" ht="30" outlineLevel="1" x14ac:dyDescent="0.25">
      <c r="A134" s="160" t="s">
        <v>145</v>
      </c>
      <c r="B134" s="154"/>
      <c r="C134" s="233" t="s">
        <v>196</v>
      </c>
      <c r="D134" s="211" t="s">
        <v>199</v>
      </c>
      <c r="E134" s="112" t="s">
        <v>7</v>
      </c>
      <c r="F134" s="112"/>
      <c r="G134" s="112"/>
      <c r="H134" s="112"/>
      <c r="I134" s="112"/>
      <c r="J134" s="112"/>
      <c r="K134" s="112"/>
      <c r="L134" s="112"/>
      <c r="M134" s="112"/>
      <c r="N134" s="112"/>
      <c r="O134" s="112"/>
      <c r="P134" s="112"/>
      <c r="Q134" s="112"/>
      <c r="R134" s="112"/>
      <c r="S134" s="113">
        <v>1</v>
      </c>
      <c r="T134" s="167"/>
      <c r="U134" s="114"/>
      <c r="V134" s="86"/>
      <c r="W134" s="87">
        <f t="shared" ref="W134:W146" si="88">U134+V134</f>
        <v>0</v>
      </c>
      <c r="X134" s="89">
        <f t="shared" ref="X134:X146" si="89">U134*S134</f>
        <v>0</v>
      </c>
      <c r="Y134" s="88">
        <f t="shared" ref="Y134:Y146" si="90">V134*S134</f>
        <v>0</v>
      </c>
      <c r="Z134" s="87">
        <f t="shared" ref="Z134:Z146" si="91">Y134+X134</f>
        <v>0</v>
      </c>
      <c r="AA134" s="170" t="s">
        <v>109</v>
      </c>
      <c r="AB134" s="153"/>
    </row>
    <row r="135" spans="1:28" s="42" customFormat="1" ht="40.5" customHeight="1" outlineLevel="1" x14ac:dyDescent="0.25">
      <c r="A135" s="160" t="s">
        <v>146</v>
      </c>
      <c r="B135" s="154"/>
      <c r="C135" s="235"/>
      <c r="D135" s="211" t="s">
        <v>197</v>
      </c>
      <c r="E135" s="112" t="s">
        <v>7</v>
      </c>
      <c r="F135" s="112"/>
      <c r="G135" s="112"/>
      <c r="H135" s="112"/>
      <c r="I135" s="112"/>
      <c r="J135" s="112"/>
      <c r="K135" s="112"/>
      <c r="L135" s="112"/>
      <c r="M135" s="112"/>
      <c r="N135" s="112"/>
      <c r="O135" s="112"/>
      <c r="P135" s="112"/>
      <c r="Q135" s="112"/>
      <c r="R135" s="112"/>
      <c r="S135" s="113">
        <v>1</v>
      </c>
      <c r="T135" s="167"/>
      <c r="U135" s="114"/>
      <c r="V135" s="86"/>
      <c r="W135" s="87">
        <f t="shared" si="88"/>
        <v>0</v>
      </c>
      <c r="X135" s="89">
        <f t="shared" si="89"/>
        <v>0</v>
      </c>
      <c r="Y135" s="88">
        <f t="shared" si="90"/>
        <v>0</v>
      </c>
      <c r="Z135" s="87">
        <f t="shared" si="91"/>
        <v>0</v>
      </c>
      <c r="AA135" s="170" t="s">
        <v>109</v>
      </c>
      <c r="AB135" s="153"/>
    </row>
    <row r="136" spans="1:28" s="42" customFormat="1" ht="40.5" customHeight="1" outlineLevel="1" x14ac:dyDescent="0.25">
      <c r="A136" s="160" t="s">
        <v>147</v>
      </c>
      <c r="B136" s="154"/>
      <c r="C136" s="235"/>
      <c r="D136" s="211" t="s">
        <v>198</v>
      </c>
      <c r="E136" s="112" t="s">
        <v>7</v>
      </c>
      <c r="F136" s="112"/>
      <c r="G136" s="112"/>
      <c r="H136" s="112"/>
      <c r="I136" s="112"/>
      <c r="J136" s="112"/>
      <c r="K136" s="112"/>
      <c r="L136" s="112"/>
      <c r="M136" s="112"/>
      <c r="N136" s="112"/>
      <c r="O136" s="112"/>
      <c r="P136" s="112"/>
      <c r="Q136" s="112"/>
      <c r="R136" s="112"/>
      <c r="S136" s="113">
        <v>1</v>
      </c>
      <c r="T136" s="167"/>
      <c r="U136" s="114"/>
      <c r="V136" s="86"/>
      <c r="W136" s="87">
        <f t="shared" si="88"/>
        <v>0</v>
      </c>
      <c r="X136" s="89">
        <f t="shared" si="89"/>
        <v>0</v>
      </c>
      <c r="Y136" s="88">
        <f t="shared" si="90"/>
        <v>0</v>
      </c>
      <c r="Z136" s="87">
        <f t="shared" si="91"/>
        <v>0</v>
      </c>
      <c r="AA136" s="170" t="s">
        <v>109</v>
      </c>
      <c r="AB136" s="153"/>
    </row>
    <row r="137" spans="1:28" s="42" customFormat="1" ht="45" outlineLevel="1" x14ac:dyDescent="0.25">
      <c r="A137" s="160" t="s">
        <v>148</v>
      </c>
      <c r="B137" s="154"/>
      <c r="C137" s="235"/>
      <c r="D137" s="211" t="s">
        <v>192</v>
      </c>
      <c r="E137" s="112" t="s">
        <v>7</v>
      </c>
      <c r="F137" s="112"/>
      <c r="G137" s="112"/>
      <c r="H137" s="112"/>
      <c r="I137" s="112"/>
      <c r="J137" s="112"/>
      <c r="K137" s="112"/>
      <c r="L137" s="112"/>
      <c r="M137" s="112"/>
      <c r="N137" s="112"/>
      <c r="O137" s="112"/>
      <c r="P137" s="112"/>
      <c r="Q137" s="112"/>
      <c r="R137" s="112"/>
      <c r="S137" s="113">
        <v>1</v>
      </c>
      <c r="T137" s="167"/>
      <c r="U137" s="114"/>
      <c r="V137" s="86"/>
      <c r="W137" s="87">
        <f t="shared" si="88"/>
        <v>0</v>
      </c>
      <c r="X137" s="89">
        <f t="shared" si="89"/>
        <v>0</v>
      </c>
      <c r="Y137" s="88">
        <f t="shared" si="90"/>
        <v>0</v>
      </c>
      <c r="Z137" s="87">
        <f t="shared" si="91"/>
        <v>0</v>
      </c>
      <c r="AA137" s="170" t="s">
        <v>194</v>
      </c>
      <c r="AB137" s="153"/>
    </row>
    <row r="138" spans="1:28" s="42" customFormat="1" ht="41.25" customHeight="1" outlineLevel="1" x14ac:dyDescent="0.25">
      <c r="A138" s="160" t="s">
        <v>149</v>
      </c>
      <c r="B138" s="154"/>
      <c r="C138" s="235"/>
      <c r="D138" s="155" t="s">
        <v>184</v>
      </c>
      <c r="E138" s="112" t="s">
        <v>7</v>
      </c>
      <c r="F138" s="112"/>
      <c r="G138" s="112"/>
      <c r="H138" s="112"/>
      <c r="I138" s="112"/>
      <c r="J138" s="112"/>
      <c r="K138" s="112"/>
      <c r="L138" s="112"/>
      <c r="M138" s="112"/>
      <c r="N138" s="112"/>
      <c r="O138" s="112"/>
      <c r="P138" s="112"/>
      <c r="Q138" s="112"/>
      <c r="R138" s="112"/>
      <c r="S138" s="113">
        <v>1</v>
      </c>
      <c r="T138" s="167"/>
      <c r="U138" s="114"/>
      <c r="V138" s="86"/>
      <c r="W138" s="87">
        <f t="shared" si="88"/>
        <v>0</v>
      </c>
      <c r="X138" s="89">
        <f t="shared" si="89"/>
        <v>0</v>
      </c>
      <c r="Y138" s="88">
        <f t="shared" si="90"/>
        <v>0</v>
      </c>
      <c r="Z138" s="87">
        <f t="shared" si="91"/>
        <v>0</v>
      </c>
      <c r="AA138" s="170" t="s">
        <v>193</v>
      </c>
      <c r="AB138" s="153"/>
    </row>
    <row r="139" spans="1:28" s="42" customFormat="1" ht="41.25" customHeight="1" outlineLevel="1" x14ac:dyDescent="0.25">
      <c r="A139" s="160" t="s">
        <v>150</v>
      </c>
      <c r="B139" s="154"/>
      <c r="C139" s="234"/>
      <c r="D139" s="155" t="s">
        <v>195</v>
      </c>
      <c r="E139" s="112" t="s">
        <v>7</v>
      </c>
      <c r="F139" s="112"/>
      <c r="G139" s="112"/>
      <c r="H139" s="112"/>
      <c r="I139" s="112"/>
      <c r="J139" s="112"/>
      <c r="K139" s="112"/>
      <c r="L139" s="112"/>
      <c r="M139" s="112"/>
      <c r="N139" s="112"/>
      <c r="O139" s="112"/>
      <c r="P139" s="112"/>
      <c r="Q139" s="112"/>
      <c r="R139" s="112"/>
      <c r="S139" s="113">
        <v>1</v>
      </c>
      <c r="T139" s="167"/>
      <c r="U139" s="114"/>
      <c r="V139" s="86"/>
      <c r="W139" s="87">
        <f t="shared" si="88"/>
        <v>0</v>
      </c>
      <c r="X139" s="89">
        <f t="shared" si="89"/>
        <v>0</v>
      </c>
      <c r="Y139" s="88">
        <f t="shared" si="90"/>
        <v>0</v>
      </c>
      <c r="Z139" s="87">
        <f t="shared" si="91"/>
        <v>0</v>
      </c>
      <c r="AA139" s="170" t="s">
        <v>109</v>
      </c>
      <c r="AB139" s="153"/>
    </row>
    <row r="140" spans="1:28" s="42" customFormat="1" ht="51" customHeight="1" outlineLevel="1" x14ac:dyDescent="0.25">
      <c r="A140" s="160" t="s">
        <v>151</v>
      </c>
      <c r="B140" s="154"/>
      <c r="C140" s="233" t="s">
        <v>258</v>
      </c>
      <c r="D140" s="211" t="s">
        <v>64</v>
      </c>
      <c r="E140" s="112" t="s">
        <v>7</v>
      </c>
      <c r="F140" s="112"/>
      <c r="G140" s="112"/>
      <c r="H140" s="112"/>
      <c r="I140" s="112"/>
      <c r="J140" s="112"/>
      <c r="K140" s="112"/>
      <c r="L140" s="112"/>
      <c r="M140" s="112"/>
      <c r="N140" s="112"/>
      <c r="O140" s="112"/>
      <c r="P140" s="112"/>
      <c r="Q140" s="112"/>
      <c r="R140" s="112"/>
      <c r="S140" s="113">
        <v>1</v>
      </c>
      <c r="T140" s="167"/>
      <c r="U140" s="114"/>
      <c r="V140" s="86"/>
      <c r="W140" s="87">
        <f t="shared" si="88"/>
        <v>0</v>
      </c>
      <c r="X140" s="89">
        <f t="shared" si="89"/>
        <v>0</v>
      </c>
      <c r="Y140" s="88">
        <f t="shared" si="90"/>
        <v>0</v>
      </c>
      <c r="Z140" s="87">
        <f t="shared" si="91"/>
        <v>0</v>
      </c>
      <c r="AA140" s="170" t="s">
        <v>208</v>
      </c>
      <c r="AB140" s="153"/>
    </row>
    <row r="141" spans="1:28" s="42" customFormat="1" ht="48" customHeight="1" outlineLevel="1" x14ac:dyDescent="0.25">
      <c r="A141" s="160" t="s">
        <v>152</v>
      </c>
      <c r="B141" s="154"/>
      <c r="C141" s="235"/>
      <c r="D141" s="211" t="s">
        <v>65</v>
      </c>
      <c r="E141" s="112" t="s">
        <v>7</v>
      </c>
      <c r="F141" s="112"/>
      <c r="G141" s="112"/>
      <c r="H141" s="112"/>
      <c r="I141" s="112"/>
      <c r="J141" s="112"/>
      <c r="K141" s="112"/>
      <c r="L141" s="112"/>
      <c r="M141" s="112"/>
      <c r="N141" s="112"/>
      <c r="O141" s="112"/>
      <c r="P141" s="112"/>
      <c r="Q141" s="112"/>
      <c r="R141" s="112"/>
      <c r="S141" s="113">
        <v>1</v>
      </c>
      <c r="T141" s="167"/>
      <c r="U141" s="114"/>
      <c r="V141" s="86"/>
      <c r="W141" s="87">
        <f t="shared" si="88"/>
        <v>0</v>
      </c>
      <c r="X141" s="89">
        <f t="shared" si="89"/>
        <v>0</v>
      </c>
      <c r="Y141" s="88">
        <f t="shared" si="90"/>
        <v>0</v>
      </c>
      <c r="Z141" s="87">
        <f t="shared" si="91"/>
        <v>0</v>
      </c>
      <c r="AA141" s="170" t="s">
        <v>204</v>
      </c>
      <c r="AB141" s="153"/>
    </row>
    <row r="142" spans="1:28" s="42" customFormat="1" ht="47.25" customHeight="1" outlineLevel="1" x14ac:dyDescent="0.25">
      <c r="A142" s="160" t="s">
        <v>153</v>
      </c>
      <c r="B142" s="154"/>
      <c r="C142" s="235"/>
      <c r="D142" s="211" t="s">
        <v>192</v>
      </c>
      <c r="E142" s="112" t="s">
        <v>7</v>
      </c>
      <c r="F142" s="112"/>
      <c r="G142" s="112"/>
      <c r="H142" s="112"/>
      <c r="I142" s="112"/>
      <c r="J142" s="112"/>
      <c r="K142" s="112"/>
      <c r="L142" s="112"/>
      <c r="M142" s="112"/>
      <c r="N142" s="112"/>
      <c r="O142" s="112"/>
      <c r="P142" s="112"/>
      <c r="Q142" s="112"/>
      <c r="R142" s="112"/>
      <c r="S142" s="113">
        <v>1</v>
      </c>
      <c r="T142" s="167"/>
      <c r="U142" s="114"/>
      <c r="V142" s="86"/>
      <c r="W142" s="87">
        <f t="shared" si="88"/>
        <v>0</v>
      </c>
      <c r="X142" s="89">
        <f t="shared" si="89"/>
        <v>0</v>
      </c>
      <c r="Y142" s="88">
        <f t="shared" si="90"/>
        <v>0</v>
      </c>
      <c r="Z142" s="87">
        <f t="shared" si="91"/>
        <v>0</v>
      </c>
      <c r="AA142" s="170" t="s">
        <v>211</v>
      </c>
      <c r="AB142" s="153"/>
    </row>
    <row r="143" spans="1:28" s="42" customFormat="1" ht="51" customHeight="1" outlineLevel="1" x14ac:dyDescent="0.25">
      <c r="A143" s="160" t="s">
        <v>154</v>
      </c>
      <c r="B143" s="154"/>
      <c r="C143" s="235"/>
      <c r="D143" s="211" t="s">
        <v>209</v>
      </c>
      <c r="E143" s="112" t="s">
        <v>7</v>
      </c>
      <c r="F143" s="112"/>
      <c r="G143" s="112"/>
      <c r="H143" s="112"/>
      <c r="I143" s="112"/>
      <c r="J143" s="112"/>
      <c r="K143" s="112"/>
      <c r="L143" s="112"/>
      <c r="M143" s="112"/>
      <c r="N143" s="112"/>
      <c r="O143" s="112"/>
      <c r="P143" s="112"/>
      <c r="Q143" s="112"/>
      <c r="R143" s="112"/>
      <c r="S143" s="113">
        <v>1</v>
      </c>
      <c r="T143" s="167"/>
      <c r="U143" s="114"/>
      <c r="V143" s="86"/>
      <c r="W143" s="87">
        <f t="shared" si="88"/>
        <v>0</v>
      </c>
      <c r="X143" s="89">
        <f t="shared" si="89"/>
        <v>0</v>
      </c>
      <c r="Y143" s="88">
        <f t="shared" si="90"/>
        <v>0</v>
      </c>
      <c r="Z143" s="87">
        <f t="shared" si="91"/>
        <v>0</v>
      </c>
      <c r="AA143" s="170" t="s">
        <v>110</v>
      </c>
      <c r="AB143" s="153"/>
    </row>
    <row r="144" spans="1:28" s="42" customFormat="1" ht="51" customHeight="1" outlineLevel="1" x14ac:dyDescent="0.25">
      <c r="A144" s="160" t="s">
        <v>212</v>
      </c>
      <c r="B144" s="154"/>
      <c r="C144" s="235"/>
      <c r="D144" s="155" t="s">
        <v>184</v>
      </c>
      <c r="E144" s="112" t="s">
        <v>7</v>
      </c>
      <c r="F144" s="112"/>
      <c r="G144" s="112"/>
      <c r="H144" s="112"/>
      <c r="I144" s="112"/>
      <c r="J144" s="112"/>
      <c r="K144" s="112"/>
      <c r="L144" s="112"/>
      <c r="M144" s="112"/>
      <c r="N144" s="112"/>
      <c r="O144" s="112"/>
      <c r="P144" s="112"/>
      <c r="Q144" s="112"/>
      <c r="R144" s="112"/>
      <c r="S144" s="113">
        <v>1</v>
      </c>
      <c r="T144" s="167"/>
      <c r="U144" s="114"/>
      <c r="V144" s="86"/>
      <c r="W144" s="87">
        <f t="shared" si="88"/>
        <v>0</v>
      </c>
      <c r="X144" s="89">
        <f t="shared" si="89"/>
        <v>0</v>
      </c>
      <c r="Y144" s="88">
        <f t="shared" si="90"/>
        <v>0</v>
      </c>
      <c r="Z144" s="87">
        <f t="shared" si="91"/>
        <v>0</v>
      </c>
      <c r="AA144" s="170" t="s">
        <v>210</v>
      </c>
      <c r="AB144" s="153"/>
    </row>
    <row r="145" spans="1:28" s="42" customFormat="1" ht="51" customHeight="1" outlineLevel="1" x14ac:dyDescent="0.25">
      <c r="A145" s="160" t="s">
        <v>213</v>
      </c>
      <c r="B145" s="154"/>
      <c r="C145" s="235"/>
      <c r="D145" s="155" t="s">
        <v>195</v>
      </c>
      <c r="E145" s="112" t="s">
        <v>7</v>
      </c>
      <c r="F145" s="112"/>
      <c r="G145" s="112"/>
      <c r="H145" s="112"/>
      <c r="I145" s="112"/>
      <c r="J145" s="112"/>
      <c r="K145" s="112"/>
      <c r="L145" s="112"/>
      <c r="M145" s="112"/>
      <c r="N145" s="112"/>
      <c r="O145" s="112"/>
      <c r="P145" s="112"/>
      <c r="Q145" s="112"/>
      <c r="R145" s="112"/>
      <c r="S145" s="113">
        <v>1</v>
      </c>
      <c r="T145" s="167"/>
      <c r="U145" s="114"/>
      <c r="V145" s="86"/>
      <c r="W145" s="87">
        <f t="shared" si="88"/>
        <v>0</v>
      </c>
      <c r="X145" s="89">
        <f t="shared" si="89"/>
        <v>0</v>
      </c>
      <c r="Y145" s="88">
        <f t="shared" si="90"/>
        <v>0</v>
      </c>
      <c r="Z145" s="87">
        <f t="shared" si="91"/>
        <v>0</v>
      </c>
      <c r="AA145" s="170" t="s">
        <v>207</v>
      </c>
      <c r="AB145" s="153"/>
    </row>
    <row r="146" spans="1:28" s="42" customFormat="1" ht="51" customHeight="1" outlineLevel="1" x14ac:dyDescent="0.25">
      <c r="A146" s="160" t="s">
        <v>214</v>
      </c>
      <c r="B146" s="154"/>
      <c r="C146" s="235"/>
      <c r="D146" s="155" t="s">
        <v>205</v>
      </c>
      <c r="E146" s="112" t="s">
        <v>7</v>
      </c>
      <c r="F146" s="112"/>
      <c r="G146" s="112"/>
      <c r="H146" s="112"/>
      <c r="I146" s="112"/>
      <c r="J146" s="112"/>
      <c r="K146" s="112"/>
      <c r="L146" s="112"/>
      <c r="M146" s="112"/>
      <c r="N146" s="112"/>
      <c r="O146" s="112"/>
      <c r="P146" s="112"/>
      <c r="Q146" s="112"/>
      <c r="R146" s="112"/>
      <c r="S146" s="113">
        <v>1</v>
      </c>
      <c r="T146" s="167"/>
      <c r="U146" s="114"/>
      <c r="V146" s="86"/>
      <c r="W146" s="87">
        <f t="shared" si="88"/>
        <v>0</v>
      </c>
      <c r="X146" s="89">
        <f t="shared" si="89"/>
        <v>0</v>
      </c>
      <c r="Y146" s="88">
        <f t="shared" si="90"/>
        <v>0</v>
      </c>
      <c r="Z146" s="87">
        <f t="shared" si="91"/>
        <v>0</v>
      </c>
      <c r="AA146" s="170" t="s">
        <v>206</v>
      </c>
      <c r="AB146" s="153"/>
    </row>
    <row r="147" spans="1:28" s="41" customFormat="1" ht="27" customHeight="1" x14ac:dyDescent="0.2">
      <c r="A147" s="162" t="s">
        <v>155</v>
      </c>
      <c r="B147" s="140"/>
      <c r="C147" s="159" t="s">
        <v>60</v>
      </c>
      <c r="D147" s="141"/>
      <c r="E147" s="142"/>
      <c r="F147" s="142"/>
      <c r="G147" s="142"/>
      <c r="H147" s="142"/>
      <c r="I147" s="142"/>
      <c r="J147" s="142"/>
      <c r="K147" s="142"/>
      <c r="L147" s="142"/>
      <c r="M147" s="142"/>
      <c r="N147" s="142"/>
      <c r="O147" s="142"/>
      <c r="P147" s="142"/>
      <c r="Q147" s="142"/>
      <c r="R147" s="142"/>
      <c r="S147" s="143"/>
      <c r="T147" s="157"/>
      <c r="U147" s="144"/>
      <c r="V147" s="145"/>
      <c r="W147" s="146"/>
      <c r="X147" s="147"/>
      <c r="Y147" s="148"/>
      <c r="Z147" s="149"/>
      <c r="AA147" s="150"/>
      <c r="AB147" s="64"/>
    </row>
    <row r="148" spans="1:28" s="42" customFormat="1" ht="45" outlineLevel="1" x14ac:dyDescent="0.25">
      <c r="A148" s="160" t="s">
        <v>156</v>
      </c>
      <c r="B148" s="154"/>
      <c r="C148" s="233" t="s">
        <v>216</v>
      </c>
      <c r="D148" s="211" t="s">
        <v>57</v>
      </c>
      <c r="E148" s="112" t="s">
        <v>7</v>
      </c>
      <c r="F148" s="112"/>
      <c r="G148" s="112"/>
      <c r="H148" s="112"/>
      <c r="I148" s="112"/>
      <c r="J148" s="112"/>
      <c r="K148" s="112"/>
      <c r="L148" s="112"/>
      <c r="M148" s="112"/>
      <c r="N148" s="112"/>
      <c r="O148" s="112"/>
      <c r="P148" s="112"/>
      <c r="Q148" s="112"/>
      <c r="R148" s="112"/>
      <c r="S148" s="113">
        <v>1</v>
      </c>
      <c r="T148" s="167"/>
      <c r="U148" s="114"/>
      <c r="V148" s="86"/>
      <c r="W148" s="87">
        <f t="shared" ref="W148:W149" si="92">U148+V148</f>
        <v>0</v>
      </c>
      <c r="X148" s="89">
        <f t="shared" ref="X148:X149" si="93">U148*S148</f>
        <v>0</v>
      </c>
      <c r="Y148" s="88">
        <f t="shared" ref="Y148:Y149" si="94">V148*S148</f>
        <v>0</v>
      </c>
      <c r="Z148" s="87">
        <f t="shared" ref="Z148:Z149" si="95">Y148+X148</f>
        <v>0</v>
      </c>
      <c r="AA148" s="158" t="s">
        <v>218</v>
      </c>
      <c r="AB148" s="153"/>
    </row>
    <row r="149" spans="1:28" s="42" customFormat="1" ht="31.35" customHeight="1" outlineLevel="1" x14ac:dyDescent="0.25">
      <c r="A149" s="160" t="s">
        <v>157</v>
      </c>
      <c r="B149" s="154"/>
      <c r="C149" s="235"/>
      <c r="D149" s="211" t="s">
        <v>58</v>
      </c>
      <c r="E149" s="112" t="s">
        <v>7</v>
      </c>
      <c r="F149" s="112"/>
      <c r="G149" s="112"/>
      <c r="H149" s="112"/>
      <c r="I149" s="112"/>
      <c r="J149" s="112"/>
      <c r="K149" s="112"/>
      <c r="L149" s="112"/>
      <c r="M149" s="112"/>
      <c r="N149" s="112"/>
      <c r="O149" s="112"/>
      <c r="P149" s="112"/>
      <c r="Q149" s="112"/>
      <c r="R149" s="112"/>
      <c r="S149" s="113">
        <v>1</v>
      </c>
      <c r="T149" s="167"/>
      <c r="U149" s="114"/>
      <c r="V149" s="86"/>
      <c r="W149" s="87">
        <f t="shared" si="92"/>
        <v>0</v>
      </c>
      <c r="X149" s="89">
        <f t="shared" si="93"/>
        <v>0</v>
      </c>
      <c r="Y149" s="88">
        <f t="shared" si="94"/>
        <v>0</v>
      </c>
      <c r="Z149" s="87">
        <f t="shared" si="95"/>
        <v>0</v>
      </c>
      <c r="AA149" s="158" t="s">
        <v>215</v>
      </c>
      <c r="AB149" s="153"/>
    </row>
    <row r="150" spans="1:28" s="42" customFormat="1" ht="31.35" customHeight="1" outlineLevel="1" x14ac:dyDescent="0.25">
      <c r="A150" s="160" t="s">
        <v>158</v>
      </c>
      <c r="B150" s="154"/>
      <c r="C150" s="234"/>
      <c r="D150" s="211" t="s">
        <v>83</v>
      </c>
      <c r="E150" s="112" t="s">
        <v>7</v>
      </c>
      <c r="F150" s="112"/>
      <c r="G150" s="112"/>
      <c r="H150" s="112"/>
      <c r="I150" s="112"/>
      <c r="J150" s="112"/>
      <c r="K150" s="112"/>
      <c r="L150" s="112"/>
      <c r="M150" s="112"/>
      <c r="N150" s="112"/>
      <c r="O150" s="112"/>
      <c r="P150" s="112"/>
      <c r="Q150" s="112"/>
      <c r="R150" s="112"/>
      <c r="S150" s="113">
        <v>1</v>
      </c>
      <c r="T150" s="194">
        <v>1.02</v>
      </c>
      <c r="U150" s="114"/>
      <c r="V150" s="86"/>
      <c r="W150" s="87">
        <f t="shared" ref="W150" si="96">U150+V150</f>
        <v>0</v>
      </c>
      <c r="X150" s="89">
        <f t="shared" ref="X150" si="97">U150*S150</f>
        <v>0</v>
      </c>
      <c r="Y150" s="88">
        <f>V150*S150*T150</f>
        <v>0</v>
      </c>
      <c r="Z150" s="87">
        <f t="shared" ref="Z150" si="98">Y150+X150</f>
        <v>0</v>
      </c>
      <c r="AA150" s="158" t="s">
        <v>217</v>
      </c>
      <c r="AB150" s="153"/>
    </row>
    <row r="151" spans="1:28" s="41" customFormat="1" ht="27" customHeight="1" x14ac:dyDescent="0.2">
      <c r="A151" s="162" t="s">
        <v>161</v>
      </c>
      <c r="B151" s="140"/>
      <c r="C151" s="159" t="s">
        <v>63</v>
      </c>
      <c r="D151" s="141"/>
      <c r="E151" s="142"/>
      <c r="F151" s="142"/>
      <c r="G151" s="142"/>
      <c r="H151" s="142"/>
      <c r="I151" s="142"/>
      <c r="J151" s="142"/>
      <c r="K151" s="142"/>
      <c r="L151" s="142"/>
      <c r="M151" s="142"/>
      <c r="N151" s="142"/>
      <c r="O151" s="142"/>
      <c r="P151" s="142"/>
      <c r="Q151" s="142"/>
      <c r="R151" s="142"/>
      <c r="S151" s="143"/>
      <c r="T151" s="157"/>
      <c r="U151" s="144"/>
      <c r="V151" s="145"/>
      <c r="W151" s="146"/>
      <c r="X151" s="147"/>
      <c r="Y151" s="148"/>
      <c r="Z151" s="149"/>
      <c r="AA151" s="150"/>
      <c r="AB151" s="64"/>
    </row>
    <row r="152" spans="1:28" s="42" customFormat="1" ht="45.75" customHeight="1" outlineLevel="1" x14ac:dyDescent="0.25">
      <c r="A152" s="160" t="s">
        <v>162</v>
      </c>
      <c r="B152" s="154"/>
      <c r="C152" s="233" t="s">
        <v>220</v>
      </c>
      <c r="D152" s="211" t="s">
        <v>226</v>
      </c>
      <c r="E152" s="112" t="s">
        <v>7</v>
      </c>
      <c r="F152" s="112"/>
      <c r="G152" s="112"/>
      <c r="H152" s="112"/>
      <c r="I152" s="112"/>
      <c r="J152" s="112"/>
      <c r="K152" s="112"/>
      <c r="L152" s="112"/>
      <c r="M152" s="112"/>
      <c r="N152" s="112"/>
      <c r="O152" s="112"/>
      <c r="P152" s="112"/>
      <c r="Q152" s="112"/>
      <c r="R152" s="112"/>
      <c r="S152" s="113">
        <v>1</v>
      </c>
      <c r="T152" s="167"/>
      <c r="U152" s="114"/>
      <c r="V152" s="86"/>
      <c r="W152" s="87">
        <f t="shared" ref="W152:W158" si="99">U152+V152</f>
        <v>0</v>
      </c>
      <c r="X152" s="89">
        <f t="shared" ref="X152:X158" si="100">U152*S152</f>
        <v>0</v>
      </c>
      <c r="Y152" s="88">
        <f t="shared" ref="Y152:Y158" si="101">V152*S152</f>
        <v>0</v>
      </c>
      <c r="Z152" s="87">
        <f t="shared" ref="Z152:Z158" si="102">Y152+X152</f>
        <v>0</v>
      </c>
      <c r="AA152" s="158" t="s">
        <v>219</v>
      </c>
      <c r="AB152" s="153"/>
    </row>
    <row r="153" spans="1:28" s="42" customFormat="1" ht="45.75" customHeight="1" outlineLevel="1" x14ac:dyDescent="0.25">
      <c r="A153" s="160" t="s">
        <v>163</v>
      </c>
      <c r="B153" s="154"/>
      <c r="C153" s="234"/>
      <c r="D153" s="211" t="s">
        <v>227</v>
      </c>
      <c r="E153" s="112" t="s">
        <v>7</v>
      </c>
      <c r="F153" s="112"/>
      <c r="G153" s="112"/>
      <c r="H153" s="112"/>
      <c r="I153" s="112"/>
      <c r="J153" s="112"/>
      <c r="K153" s="112"/>
      <c r="L153" s="112"/>
      <c r="M153" s="112"/>
      <c r="N153" s="112"/>
      <c r="O153" s="112"/>
      <c r="P153" s="112"/>
      <c r="Q153" s="112"/>
      <c r="R153" s="112"/>
      <c r="S153" s="113">
        <v>1</v>
      </c>
      <c r="T153" s="167"/>
      <c r="U153" s="114"/>
      <c r="V153" s="86"/>
      <c r="W153" s="87">
        <f t="shared" si="99"/>
        <v>0</v>
      </c>
      <c r="X153" s="89">
        <f t="shared" si="100"/>
        <v>0</v>
      </c>
      <c r="Y153" s="88">
        <f t="shared" si="101"/>
        <v>0</v>
      </c>
      <c r="Z153" s="87">
        <f t="shared" si="102"/>
        <v>0</v>
      </c>
      <c r="AA153" s="158" t="s">
        <v>221</v>
      </c>
      <c r="AB153" s="153"/>
    </row>
    <row r="154" spans="1:28" s="42" customFormat="1" ht="41.25" customHeight="1" outlineLevel="1" x14ac:dyDescent="0.25">
      <c r="A154" s="160" t="s">
        <v>164</v>
      </c>
      <c r="B154" s="154"/>
      <c r="C154" s="233" t="s">
        <v>222</v>
      </c>
      <c r="D154" s="211" t="s">
        <v>223</v>
      </c>
      <c r="E154" s="112" t="s">
        <v>7</v>
      </c>
      <c r="F154" s="112"/>
      <c r="G154" s="112"/>
      <c r="H154" s="112"/>
      <c r="I154" s="112"/>
      <c r="J154" s="112"/>
      <c r="K154" s="112"/>
      <c r="L154" s="112"/>
      <c r="M154" s="112"/>
      <c r="N154" s="112"/>
      <c r="O154" s="112"/>
      <c r="P154" s="112"/>
      <c r="Q154" s="112"/>
      <c r="R154" s="112"/>
      <c r="S154" s="113">
        <v>1</v>
      </c>
      <c r="T154" s="167"/>
      <c r="U154" s="114"/>
      <c r="V154" s="86"/>
      <c r="W154" s="87">
        <f t="shared" si="99"/>
        <v>0</v>
      </c>
      <c r="X154" s="89">
        <f t="shared" si="100"/>
        <v>0</v>
      </c>
      <c r="Y154" s="88">
        <f t="shared" si="101"/>
        <v>0</v>
      </c>
      <c r="Z154" s="87">
        <f t="shared" si="102"/>
        <v>0</v>
      </c>
      <c r="AA154" s="158"/>
      <c r="AB154" s="153"/>
    </row>
    <row r="155" spans="1:28" s="42" customFormat="1" ht="46.5" customHeight="1" outlineLevel="1" x14ac:dyDescent="0.25">
      <c r="A155" s="160" t="s">
        <v>165</v>
      </c>
      <c r="B155" s="154"/>
      <c r="C155" s="235"/>
      <c r="D155" s="156" t="s">
        <v>230</v>
      </c>
      <c r="E155" s="112" t="s">
        <v>7</v>
      </c>
      <c r="F155" s="112"/>
      <c r="G155" s="112"/>
      <c r="H155" s="112"/>
      <c r="I155" s="112"/>
      <c r="J155" s="112"/>
      <c r="K155" s="112"/>
      <c r="L155" s="112"/>
      <c r="M155" s="112"/>
      <c r="N155" s="112"/>
      <c r="O155" s="112"/>
      <c r="P155" s="112"/>
      <c r="Q155" s="112"/>
      <c r="R155" s="112"/>
      <c r="S155" s="113">
        <v>1</v>
      </c>
      <c r="T155" s="167"/>
      <c r="U155" s="114"/>
      <c r="V155" s="86"/>
      <c r="W155" s="87">
        <f t="shared" si="99"/>
        <v>0</v>
      </c>
      <c r="X155" s="89">
        <f t="shared" si="100"/>
        <v>0</v>
      </c>
      <c r="Y155" s="88">
        <f t="shared" si="101"/>
        <v>0</v>
      </c>
      <c r="Z155" s="87">
        <f t="shared" si="102"/>
        <v>0</v>
      </c>
      <c r="AA155" s="158"/>
      <c r="AB155" s="153"/>
    </row>
    <row r="156" spans="1:28" s="42" customFormat="1" ht="41.25" customHeight="1" outlineLevel="1" x14ac:dyDescent="0.25">
      <c r="A156" s="160" t="s">
        <v>166</v>
      </c>
      <c r="B156" s="154"/>
      <c r="C156" s="235"/>
      <c r="D156" s="155" t="s">
        <v>225</v>
      </c>
      <c r="E156" s="112" t="s">
        <v>7</v>
      </c>
      <c r="F156" s="112"/>
      <c r="G156" s="112"/>
      <c r="H156" s="112"/>
      <c r="I156" s="112"/>
      <c r="J156" s="112"/>
      <c r="K156" s="112"/>
      <c r="L156" s="112"/>
      <c r="M156" s="112"/>
      <c r="N156" s="112"/>
      <c r="O156" s="112"/>
      <c r="P156" s="112"/>
      <c r="Q156" s="112"/>
      <c r="R156" s="112"/>
      <c r="S156" s="113">
        <v>1</v>
      </c>
      <c r="T156" s="167"/>
      <c r="U156" s="114"/>
      <c r="V156" s="86"/>
      <c r="W156" s="87">
        <f t="shared" si="99"/>
        <v>0</v>
      </c>
      <c r="X156" s="89">
        <f t="shared" si="100"/>
        <v>0</v>
      </c>
      <c r="Y156" s="88">
        <f t="shared" si="101"/>
        <v>0</v>
      </c>
      <c r="Z156" s="87">
        <f t="shared" si="102"/>
        <v>0</v>
      </c>
      <c r="AA156" s="158"/>
      <c r="AB156" s="153"/>
    </row>
    <row r="157" spans="1:28" s="42" customFormat="1" ht="41.25" customHeight="1" outlineLevel="1" x14ac:dyDescent="0.25">
      <c r="A157" s="160" t="s">
        <v>167</v>
      </c>
      <c r="B157" s="154"/>
      <c r="C157" s="235"/>
      <c r="D157" s="155" t="s">
        <v>224</v>
      </c>
      <c r="E157" s="112" t="s">
        <v>7</v>
      </c>
      <c r="F157" s="112"/>
      <c r="G157" s="112"/>
      <c r="H157" s="112"/>
      <c r="I157" s="112"/>
      <c r="J157" s="112"/>
      <c r="K157" s="112"/>
      <c r="L157" s="112"/>
      <c r="M157" s="112"/>
      <c r="N157" s="112"/>
      <c r="O157" s="112"/>
      <c r="P157" s="112"/>
      <c r="Q157" s="112"/>
      <c r="R157" s="112"/>
      <c r="S157" s="113">
        <v>1</v>
      </c>
      <c r="T157" s="167"/>
      <c r="U157" s="114"/>
      <c r="V157" s="86"/>
      <c r="W157" s="87">
        <f t="shared" si="99"/>
        <v>0</v>
      </c>
      <c r="X157" s="89">
        <f t="shared" si="100"/>
        <v>0</v>
      </c>
      <c r="Y157" s="88">
        <f t="shared" si="101"/>
        <v>0</v>
      </c>
      <c r="Z157" s="87">
        <f t="shared" si="102"/>
        <v>0</v>
      </c>
      <c r="AA157" s="158"/>
      <c r="AB157" s="153"/>
    </row>
    <row r="158" spans="1:28" s="42" customFormat="1" ht="41.25" customHeight="1" outlineLevel="1" x14ac:dyDescent="0.25">
      <c r="A158" s="160" t="s">
        <v>168</v>
      </c>
      <c r="B158" s="154"/>
      <c r="C158" s="234"/>
      <c r="D158" s="156" t="s">
        <v>124</v>
      </c>
      <c r="E158" s="112" t="s">
        <v>7</v>
      </c>
      <c r="F158" s="112"/>
      <c r="G158" s="112"/>
      <c r="H158" s="112"/>
      <c r="I158" s="112"/>
      <c r="J158" s="112"/>
      <c r="K158" s="112"/>
      <c r="L158" s="112"/>
      <c r="M158" s="112"/>
      <c r="N158" s="112"/>
      <c r="O158" s="112"/>
      <c r="P158" s="112"/>
      <c r="Q158" s="112"/>
      <c r="R158" s="112"/>
      <c r="S158" s="113">
        <v>1</v>
      </c>
      <c r="T158" s="167"/>
      <c r="U158" s="114"/>
      <c r="V158" s="86"/>
      <c r="W158" s="87">
        <f t="shared" si="99"/>
        <v>0</v>
      </c>
      <c r="X158" s="89">
        <f t="shared" si="100"/>
        <v>0</v>
      </c>
      <c r="Y158" s="88">
        <f t="shared" si="101"/>
        <v>0</v>
      </c>
      <c r="Z158" s="87">
        <f t="shared" si="102"/>
        <v>0</v>
      </c>
      <c r="AA158" s="158"/>
      <c r="AB158" s="153"/>
    </row>
    <row r="159" spans="1:28" s="41" customFormat="1" ht="27" customHeight="1" x14ac:dyDescent="0.2">
      <c r="A159" s="100" t="s">
        <v>47</v>
      </c>
      <c r="B159" s="101"/>
      <c r="C159" s="85" t="s">
        <v>37</v>
      </c>
      <c r="D159" s="102"/>
      <c r="E159" s="103"/>
      <c r="F159" s="103"/>
      <c r="G159" s="103"/>
      <c r="H159" s="103"/>
      <c r="I159" s="103"/>
      <c r="J159" s="103"/>
      <c r="K159" s="103"/>
      <c r="L159" s="103"/>
      <c r="M159" s="103"/>
      <c r="N159" s="103"/>
      <c r="O159" s="103"/>
      <c r="P159" s="103"/>
      <c r="Q159" s="103"/>
      <c r="R159" s="103"/>
      <c r="S159" s="104"/>
      <c r="T159" s="165"/>
      <c r="U159" s="105"/>
      <c r="V159" s="106"/>
      <c r="W159" s="107"/>
      <c r="X159" s="108"/>
      <c r="Y159" s="109"/>
      <c r="Z159" s="110"/>
      <c r="AA159" s="111"/>
      <c r="AB159" s="64"/>
    </row>
    <row r="160" spans="1:28" ht="31.35" customHeight="1" outlineLevel="1" x14ac:dyDescent="0.25">
      <c r="A160" s="160" t="s">
        <v>169</v>
      </c>
      <c r="B160" s="91"/>
      <c r="C160" s="237" t="s">
        <v>41</v>
      </c>
      <c r="D160" s="211" t="s">
        <v>29</v>
      </c>
      <c r="E160" s="112" t="s">
        <v>7</v>
      </c>
      <c r="F160" s="112"/>
      <c r="G160" s="112"/>
      <c r="H160" s="112"/>
      <c r="I160" s="112"/>
      <c r="J160" s="112"/>
      <c r="K160" s="112"/>
      <c r="L160" s="112"/>
      <c r="M160" s="112"/>
      <c r="N160" s="112"/>
      <c r="O160" s="112"/>
      <c r="P160" s="112"/>
      <c r="Q160" s="112"/>
      <c r="R160" s="112"/>
      <c r="S160" s="113">
        <v>1</v>
      </c>
      <c r="T160" s="169"/>
      <c r="U160" s="114"/>
      <c r="V160" s="86"/>
      <c r="W160" s="87">
        <f t="shared" ref="W160:W163" si="103">U160+V160</f>
        <v>0</v>
      </c>
      <c r="X160" s="89">
        <f t="shared" ref="X160:X163" si="104">U160*S160</f>
        <v>0</v>
      </c>
      <c r="Y160" s="88">
        <f t="shared" ref="Y160:Y163" si="105">V160*S160</f>
        <v>0</v>
      </c>
      <c r="Z160" s="87">
        <f t="shared" ref="Z160:Z163" si="106">Y160+X160</f>
        <v>0</v>
      </c>
      <c r="AA160" s="230" t="s">
        <v>128</v>
      </c>
      <c r="AB160" s="64"/>
    </row>
    <row r="161" spans="1:28" ht="41.25" customHeight="1" outlineLevel="1" x14ac:dyDescent="0.25">
      <c r="A161" s="160" t="s">
        <v>170</v>
      </c>
      <c r="B161" s="91"/>
      <c r="C161" s="237"/>
      <c r="D161" s="211" t="s">
        <v>39</v>
      </c>
      <c r="E161" s="112" t="s">
        <v>7</v>
      </c>
      <c r="F161" s="112"/>
      <c r="G161" s="112"/>
      <c r="H161" s="112"/>
      <c r="I161" s="112"/>
      <c r="J161" s="112"/>
      <c r="K161" s="112"/>
      <c r="L161" s="112"/>
      <c r="M161" s="112"/>
      <c r="N161" s="112"/>
      <c r="O161" s="112"/>
      <c r="P161" s="112"/>
      <c r="Q161" s="112"/>
      <c r="R161" s="112"/>
      <c r="S161" s="113">
        <v>1</v>
      </c>
      <c r="T161" s="169"/>
      <c r="U161" s="114"/>
      <c r="V161" s="86"/>
      <c r="W161" s="87">
        <f t="shared" si="103"/>
        <v>0</v>
      </c>
      <c r="X161" s="89">
        <f t="shared" si="104"/>
        <v>0</v>
      </c>
      <c r="Y161" s="88">
        <f t="shared" si="105"/>
        <v>0</v>
      </c>
      <c r="Z161" s="87">
        <f t="shared" si="106"/>
        <v>0</v>
      </c>
      <c r="AA161" s="231"/>
      <c r="AB161" s="64"/>
    </row>
    <row r="162" spans="1:28" ht="41.25" customHeight="1" outlineLevel="1" x14ac:dyDescent="0.25">
      <c r="A162" s="160" t="s">
        <v>171</v>
      </c>
      <c r="B162" s="91"/>
      <c r="C162" s="237"/>
      <c r="D162" s="211" t="s">
        <v>30</v>
      </c>
      <c r="E162" s="112" t="s">
        <v>7</v>
      </c>
      <c r="F162" s="112"/>
      <c r="G162" s="112"/>
      <c r="H162" s="112"/>
      <c r="I162" s="112"/>
      <c r="J162" s="112"/>
      <c r="K162" s="112"/>
      <c r="L162" s="112"/>
      <c r="M162" s="112"/>
      <c r="N162" s="112"/>
      <c r="O162" s="112"/>
      <c r="P162" s="112"/>
      <c r="Q162" s="112"/>
      <c r="R162" s="112"/>
      <c r="S162" s="113">
        <v>1</v>
      </c>
      <c r="T162" s="169"/>
      <c r="U162" s="114"/>
      <c r="V162" s="86"/>
      <c r="W162" s="87">
        <f t="shared" si="103"/>
        <v>0</v>
      </c>
      <c r="X162" s="89">
        <f t="shared" si="104"/>
        <v>0</v>
      </c>
      <c r="Y162" s="88">
        <f t="shared" si="105"/>
        <v>0</v>
      </c>
      <c r="Z162" s="87">
        <f t="shared" si="106"/>
        <v>0</v>
      </c>
      <c r="AA162" s="231"/>
      <c r="AB162" s="64"/>
    </row>
    <row r="163" spans="1:28" ht="31.35" customHeight="1" outlineLevel="1" x14ac:dyDescent="0.25">
      <c r="A163" s="160" t="s">
        <v>172</v>
      </c>
      <c r="B163" s="91"/>
      <c r="C163" s="237"/>
      <c r="D163" s="211" t="s">
        <v>36</v>
      </c>
      <c r="E163" s="112" t="s">
        <v>7</v>
      </c>
      <c r="F163" s="112"/>
      <c r="G163" s="112"/>
      <c r="H163" s="112"/>
      <c r="I163" s="112"/>
      <c r="J163" s="112"/>
      <c r="K163" s="112"/>
      <c r="L163" s="112"/>
      <c r="M163" s="112"/>
      <c r="N163" s="112"/>
      <c r="O163" s="112"/>
      <c r="P163" s="112"/>
      <c r="Q163" s="112"/>
      <c r="R163" s="112"/>
      <c r="S163" s="113">
        <v>1</v>
      </c>
      <c r="T163" s="169"/>
      <c r="U163" s="114"/>
      <c r="V163" s="86"/>
      <c r="W163" s="87">
        <f t="shared" si="103"/>
        <v>0</v>
      </c>
      <c r="X163" s="89">
        <f t="shared" si="104"/>
        <v>0</v>
      </c>
      <c r="Y163" s="88">
        <f t="shared" si="105"/>
        <v>0</v>
      </c>
      <c r="Z163" s="87">
        <f t="shared" si="106"/>
        <v>0</v>
      </c>
      <c r="AA163" s="232"/>
      <c r="AB163" s="64"/>
    </row>
    <row r="164" spans="1:28" s="41" customFormat="1" ht="27" customHeight="1" x14ac:dyDescent="0.2">
      <c r="A164" s="100" t="s">
        <v>48</v>
      </c>
      <c r="B164" s="101"/>
      <c r="C164" s="85" t="s">
        <v>38</v>
      </c>
      <c r="D164" s="102"/>
      <c r="E164" s="103"/>
      <c r="F164" s="103"/>
      <c r="G164" s="103"/>
      <c r="H164" s="103"/>
      <c r="I164" s="103"/>
      <c r="J164" s="103"/>
      <c r="K164" s="103"/>
      <c r="L164" s="103"/>
      <c r="M164" s="103"/>
      <c r="N164" s="103"/>
      <c r="O164" s="103"/>
      <c r="P164" s="103"/>
      <c r="Q164" s="103"/>
      <c r="R164" s="103"/>
      <c r="S164" s="104"/>
      <c r="T164" s="165"/>
      <c r="U164" s="105"/>
      <c r="V164" s="106"/>
      <c r="W164" s="107"/>
      <c r="X164" s="108"/>
      <c r="Y164" s="109"/>
      <c r="Z164" s="110"/>
      <c r="AA164" s="151"/>
      <c r="AB164" s="64"/>
    </row>
    <row r="165" spans="1:28" s="41" customFormat="1" ht="59.25" customHeight="1" outlineLevel="1" x14ac:dyDescent="0.2">
      <c r="A165" s="160" t="s">
        <v>173</v>
      </c>
      <c r="B165" s="91"/>
      <c r="C165" s="211" t="s">
        <v>43</v>
      </c>
      <c r="D165" s="211" t="s">
        <v>35</v>
      </c>
      <c r="E165" s="112" t="s">
        <v>7</v>
      </c>
      <c r="F165" s="112"/>
      <c r="G165" s="112"/>
      <c r="H165" s="112"/>
      <c r="I165" s="112"/>
      <c r="J165" s="112"/>
      <c r="K165" s="112"/>
      <c r="L165" s="112"/>
      <c r="M165" s="112"/>
      <c r="N165" s="112"/>
      <c r="O165" s="112"/>
      <c r="P165" s="112"/>
      <c r="Q165" s="112"/>
      <c r="R165" s="112"/>
      <c r="S165" s="113">
        <v>1</v>
      </c>
      <c r="T165" s="113"/>
      <c r="U165" s="114"/>
      <c r="V165" s="86"/>
      <c r="W165" s="87">
        <f t="shared" ref="W165" si="107">U165+V165</f>
        <v>0</v>
      </c>
      <c r="X165" s="89">
        <f t="shared" ref="X165" si="108">U165*S165</f>
        <v>0</v>
      </c>
      <c r="Y165" s="88">
        <f t="shared" ref="Y165" si="109">V165*S165</f>
        <v>0</v>
      </c>
      <c r="Z165" s="87">
        <f t="shared" ref="Z165" si="110">Y165+X165</f>
        <v>0</v>
      </c>
      <c r="AA165" s="170" t="s">
        <v>128</v>
      </c>
      <c r="AB165" s="64"/>
    </row>
    <row r="166" spans="1:28" s="41" customFormat="1" ht="27" customHeight="1" x14ac:dyDescent="0.2">
      <c r="A166" s="100" t="s">
        <v>49</v>
      </c>
      <c r="B166" s="101"/>
      <c r="C166" s="85" t="s">
        <v>54</v>
      </c>
      <c r="D166" s="102"/>
      <c r="E166" s="103"/>
      <c r="F166" s="103"/>
      <c r="G166" s="103"/>
      <c r="H166" s="103"/>
      <c r="I166" s="103"/>
      <c r="J166" s="103"/>
      <c r="K166" s="103"/>
      <c r="L166" s="103"/>
      <c r="M166" s="103"/>
      <c r="N166" s="103"/>
      <c r="O166" s="103"/>
      <c r="P166" s="103"/>
      <c r="Q166" s="103"/>
      <c r="R166" s="103"/>
      <c r="S166" s="104"/>
      <c r="T166" s="165"/>
      <c r="U166" s="105"/>
      <c r="V166" s="106"/>
      <c r="W166" s="107"/>
      <c r="X166" s="108">
        <f>SUM(X167:X171)</f>
        <v>0</v>
      </c>
      <c r="Y166" s="109">
        <f>SUM(Y167:Y171)</f>
        <v>0</v>
      </c>
      <c r="Z166" s="110">
        <f>Y166+X166</f>
        <v>0</v>
      </c>
      <c r="AA166" s="151"/>
      <c r="AB166" s="64"/>
    </row>
    <row r="167" spans="1:28" s="41" customFormat="1" ht="41.25" customHeight="1" outlineLevel="1" x14ac:dyDescent="0.2">
      <c r="A167" s="160" t="s">
        <v>174</v>
      </c>
      <c r="B167" s="91"/>
      <c r="C167" s="127" t="s">
        <v>231</v>
      </c>
      <c r="D167" s="211" t="s">
        <v>81</v>
      </c>
      <c r="E167" s="112" t="s">
        <v>67</v>
      </c>
      <c r="F167" s="112"/>
      <c r="G167" s="112"/>
      <c r="H167" s="112"/>
      <c r="I167" s="112"/>
      <c r="J167" s="112">
        <f>16.83</f>
        <v>16.829999999999998</v>
      </c>
      <c r="K167" s="112"/>
      <c r="L167" s="112"/>
      <c r="M167" s="112"/>
      <c r="N167" s="112"/>
      <c r="O167" s="112"/>
      <c r="P167" s="112"/>
      <c r="Q167" s="112"/>
      <c r="R167" s="112"/>
      <c r="S167" s="113">
        <f t="shared" ref="S167:S171" si="111">SUM(F167:R167)</f>
        <v>16.829999999999998</v>
      </c>
      <c r="T167" s="92"/>
      <c r="U167" s="114"/>
      <c r="V167" s="86"/>
      <c r="W167" s="87">
        <f t="shared" ref="W167:W171" si="112">U167+V167</f>
        <v>0</v>
      </c>
      <c r="X167" s="89">
        <f t="shared" ref="X167:X171" si="113">U167*S167</f>
        <v>0</v>
      </c>
      <c r="Y167" s="88">
        <f t="shared" ref="Y167:Y171" si="114">V167*S167</f>
        <v>0</v>
      </c>
      <c r="Z167" s="87">
        <f t="shared" ref="Z167:Z171" si="115">Y167+X167</f>
        <v>0</v>
      </c>
      <c r="AA167" s="170"/>
      <c r="AB167" s="64"/>
    </row>
    <row r="168" spans="1:28" s="41" customFormat="1" ht="41.25" customHeight="1" outlineLevel="1" x14ac:dyDescent="0.2">
      <c r="A168" s="160" t="s">
        <v>175</v>
      </c>
      <c r="B168" s="91"/>
      <c r="C168" s="127" t="s">
        <v>232</v>
      </c>
      <c r="D168" s="211" t="s">
        <v>81</v>
      </c>
      <c r="E168" s="112" t="s">
        <v>67</v>
      </c>
      <c r="F168" s="112"/>
      <c r="G168" s="112"/>
      <c r="H168" s="112"/>
      <c r="I168" s="112"/>
      <c r="J168" s="112">
        <f>26.06+45.68</f>
        <v>71.739999999999995</v>
      </c>
      <c r="K168" s="112"/>
      <c r="L168" s="112"/>
      <c r="M168" s="112"/>
      <c r="N168" s="112"/>
      <c r="O168" s="112"/>
      <c r="P168" s="112"/>
      <c r="Q168" s="112"/>
      <c r="R168" s="112"/>
      <c r="S168" s="113">
        <f t="shared" si="111"/>
        <v>71.739999999999995</v>
      </c>
      <c r="T168" s="92"/>
      <c r="U168" s="114"/>
      <c r="V168" s="86"/>
      <c r="W168" s="87">
        <f t="shared" si="112"/>
        <v>0</v>
      </c>
      <c r="X168" s="89">
        <f t="shared" si="113"/>
        <v>0</v>
      </c>
      <c r="Y168" s="88">
        <f t="shared" si="114"/>
        <v>0</v>
      </c>
      <c r="Z168" s="87">
        <f t="shared" si="115"/>
        <v>0</v>
      </c>
      <c r="AA168" s="170"/>
      <c r="AB168" s="64"/>
    </row>
    <row r="169" spans="1:28" s="41" customFormat="1" ht="41.25" customHeight="1" outlineLevel="1" x14ac:dyDescent="0.2">
      <c r="A169" s="160" t="s">
        <v>176</v>
      </c>
      <c r="B169" s="91"/>
      <c r="C169" s="127" t="s">
        <v>233</v>
      </c>
      <c r="D169" s="211" t="s">
        <v>81</v>
      </c>
      <c r="E169" s="112" t="s">
        <v>67</v>
      </c>
      <c r="F169" s="112">
        <f>13.68</f>
        <v>13.68</v>
      </c>
      <c r="G169" s="112"/>
      <c r="H169" s="112"/>
      <c r="I169" s="112">
        <f>17.47</f>
        <v>17.47</v>
      </c>
      <c r="J169" s="112"/>
      <c r="K169" s="112">
        <f>14.87</f>
        <v>14.87</v>
      </c>
      <c r="L169" s="112"/>
      <c r="M169" s="112"/>
      <c r="N169" s="112"/>
      <c r="O169" s="112"/>
      <c r="P169" s="112"/>
      <c r="Q169" s="112"/>
      <c r="R169" s="112"/>
      <c r="S169" s="113">
        <f t="shared" si="111"/>
        <v>46.02</v>
      </c>
      <c r="T169" s="92"/>
      <c r="U169" s="114"/>
      <c r="V169" s="86"/>
      <c r="W169" s="87">
        <f t="shared" si="112"/>
        <v>0</v>
      </c>
      <c r="X169" s="89">
        <f t="shared" si="113"/>
        <v>0</v>
      </c>
      <c r="Y169" s="88">
        <f t="shared" si="114"/>
        <v>0</v>
      </c>
      <c r="Z169" s="87">
        <f t="shared" si="115"/>
        <v>0</v>
      </c>
      <c r="AA169" s="170"/>
      <c r="AB169" s="64"/>
    </row>
    <row r="170" spans="1:28" s="41" customFormat="1" ht="41.25" customHeight="1" outlineLevel="1" x14ac:dyDescent="0.2">
      <c r="A170" s="160" t="s">
        <v>177</v>
      </c>
      <c r="B170" s="91"/>
      <c r="C170" s="127" t="s">
        <v>134</v>
      </c>
      <c r="D170" s="211" t="s">
        <v>254</v>
      </c>
      <c r="E170" s="112" t="s">
        <v>67</v>
      </c>
      <c r="F170" s="112"/>
      <c r="G170" s="112">
        <f>1.34</f>
        <v>1.34</v>
      </c>
      <c r="H170" s="112">
        <v>1.35</v>
      </c>
      <c r="I170" s="112">
        <v>1.34</v>
      </c>
      <c r="J170" s="112">
        <v>1.63</v>
      </c>
      <c r="K170" s="112">
        <v>1.34</v>
      </c>
      <c r="L170" s="112"/>
      <c r="M170" s="112"/>
      <c r="N170" s="112"/>
      <c r="O170" s="112"/>
      <c r="P170" s="112"/>
      <c r="Q170" s="112"/>
      <c r="R170" s="112"/>
      <c r="S170" s="113">
        <f t="shared" si="111"/>
        <v>7</v>
      </c>
      <c r="T170" s="92"/>
      <c r="U170" s="114"/>
      <c r="V170" s="86"/>
      <c r="W170" s="87">
        <f t="shared" si="112"/>
        <v>0</v>
      </c>
      <c r="X170" s="89">
        <f t="shared" si="113"/>
        <v>0</v>
      </c>
      <c r="Y170" s="88">
        <f t="shared" si="114"/>
        <v>0</v>
      </c>
      <c r="Z170" s="87">
        <f t="shared" si="115"/>
        <v>0</v>
      </c>
      <c r="AA170" s="170"/>
      <c r="AB170" s="64"/>
    </row>
    <row r="171" spans="1:28" s="41" customFormat="1" ht="41.25" customHeight="1" outlineLevel="1" x14ac:dyDescent="0.2">
      <c r="A171" s="160" t="s">
        <v>178</v>
      </c>
      <c r="B171" s="91"/>
      <c r="C171" s="127" t="s">
        <v>136</v>
      </c>
      <c r="D171" s="211" t="s">
        <v>254</v>
      </c>
      <c r="E171" s="112" t="s">
        <v>67</v>
      </c>
      <c r="F171" s="112">
        <f>15.04</f>
        <v>15.04</v>
      </c>
      <c r="G171" s="112">
        <f>8.43</f>
        <v>8.43</v>
      </c>
      <c r="H171" s="112">
        <v>4.43</v>
      </c>
      <c r="I171" s="112">
        <f>14.24</f>
        <v>14.24</v>
      </c>
      <c r="J171" s="112">
        <f>10.2</f>
        <v>10.199999999999999</v>
      </c>
      <c r="K171" s="112">
        <v>15.42</v>
      </c>
      <c r="L171" s="112"/>
      <c r="M171" s="112"/>
      <c r="N171" s="112"/>
      <c r="O171" s="112"/>
      <c r="P171" s="112"/>
      <c r="Q171" s="112"/>
      <c r="R171" s="112"/>
      <c r="S171" s="113">
        <f t="shared" si="111"/>
        <v>67.760000000000005</v>
      </c>
      <c r="T171" s="92"/>
      <c r="U171" s="114"/>
      <c r="V171" s="86"/>
      <c r="W171" s="87">
        <f t="shared" si="112"/>
        <v>0</v>
      </c>
      <c r="X171" s="89">
        <f t="shared" si="113"/>
        <v>0</v>
      </c>
      <c r="Y171" s="88">
        <f t="shared" si="114"/>
        <v>0</v>
      </c>
      <c r="Z171" s="87">
        <f t="shared" si="115"/>
        <v>0</v>
      </c>
      <c r="AA171" s="170" t="s">
        <v>137</v>
      </c>
      <c r="AB171" s="64"/>
    </row>
    <row r="172" spans="1:28" s="41" customFormat="1" ht="27" customHeight="1" x14ac:dyDescent="0.2">
      <c r="A172" s="172" t="s">
        <v>260</v>
      </c>
      <c r="B172" s="173"/>
      <c r="C172" s="174" t="s">
        <v>245</v>
      </c>
      <c r="D172" s="175"/>
      <c r="E172" s="176"/>
      <c r="F172" s="176"/>
      <c r="G172" s="176"/>
      <c r="H172" s="176"/>
      <c r="I172" s="176"/>
      <c r="J172" s="176"/>
      <c r="K172" s="176"/>
      <c r="L172" s="176"/>
      <c r="M172" s="176"/>
      <c r="N172" s="176"/>
      <c r="O172" s="176"/>
      <c r="P172" s="176"/>
      <c r="Q172" s="176"/>
      <c r="R172" s="176"/>
      <c r="S172" s="177"/>
      <c r="T172" s="178"/>
      <c r="U172" s="179"/>
      <c r="V172" s="180"/>
      <c r="W172" s="181"/>
      <c r="X172" s="182"/>
      <c r="Y172" s="183"/>
      <c r="Z172" s="184"/>
      <c r="AA172" s="185"/>
      <c r="AB172" s="64"/>
    </row>
    <row r="173" spans="1:28" s="41" customFormat="1" ht="27" customHeight="1" x14ac:dyDescent="0.2">
      <c r="A173" s="115" t="s">
        <v>261</v>
      </c>
      <c r="B173" s="116"/>
      <c r="C173" s="163" t="s">
        <v>94</v>
      </c>
      <c r="D173" s="117"/>
      <c r="E173" s="118"/>
      <c r="F173" s="118"/>
      <c r="G173" s="118"/>
      <c r="H173" s="118"/>
      <c r="I173" s="118"/>
      <c r="J173" s="118"/>
      <c r="K173" s="118"/>
      <c r="L173" s="118"/>
      <c r="M173" s="118"/>
      <c r="N173" s="118"/>
      <c r="O173" s="118"/>
      <c r="P173" s="118"/>
      <c r="Q173" s="118"/>
      <c r="R173" s="118"/>
      <c r="S173" s="119"/>
      <c r="T173" s="166"/>
      <c r="U173" s="120"/>
      <c r="V173" s="121"/>
      <c r="W173" s="122"/>
      <c r="X173" s="123"/>
      <c r="Y173" s="124"/>
      <c r="Z173" s="125"/>
      <c r="AA173" s="126"/>
      <c r="AB173" s="64"/>
    </row>
    <row r="174" spans="1:28" s="41" customFormat="1" ht="26.25" customHeight="1" collapsed="1" x14ac:dyDescent="0.2">
      <c r="A174" s="100" t="s">
        <v>262</v>
      </c>
      <c r="B174" s="101"/>
      <c r="C174" s="85" t="s">
        <v>55</v>
      </c>
      <c r="D174" s="102"/>
      <c r="E174" s="103"/>
      <c r="F174" s="103"/>
      <c r="G174" s="103"/>
      <c r="H174" s="103"/>
      <c r="I174" s="103"/>
      <c r="J174" s="103"/>
      <c r="K174" s="103"/>
      <c r="L174" s="103"/>
      <c r="M174" s="103"/>
      <c r="N174" s="103"/>
      <c r="O174" s="103"/>
      <c r="P174" s="103"/>
      <c r="Q174" s="103"/>
      <c r="R174" s="103"/>
      <c r="S174" s="104"/>
      <c r="T174" s="165"/>
      <c r="U174" s="105"/>
      <c r="V174" s="106"/>
      <c r="W174" s="107"/>
      <c r="X174" s="108"/>
      <c r="Y174" s="109"/>
      <c r="Z174" s="110"/>
      <c r="AA174" s="111"/>
      <c r="AB174" s="64"/>
    </row>
    <row r="175" spans="1:28" s="41" customFormat="1" ht="29.25" customHeight="1" x14ac:dyDescent="0.2">
      <c r="A175" s="162" t="s">
        <v>263</v>
      </c>
      <c r="B175" s="140"/>
      <c r="C175" s="159" t="s">
        <v>59</v>
      </c>
      <c r="D175" s="141"/>
      <c r="E175" s="142"/>
      <c r="F175" s="142"/>
      <c r="G175" s="142"/>
      <c r="H175" s="142"/>
      <c r="I175" s="142"/>
      <c r="J175" s="142"/>
      <c r="K175" s="142"/>
      <c r="L175" s="142"/>
      <c r="M175" s="142"/>
      <c r="N175" s="142"/>
      <c r="O175" s="142"/>
      <c r="P175" s="142"/>
      <c r="Q175" s="142"/>
      <c r="R175" s="142"/>
      <c r="S175" s="143"/>
      <c r="T175" s="157"/>
      <c r="U175" s="144"/>
      <c r="V175" s="145"/>
      <c r="W175" s="146"/>
      <c r="X175" s="147"/>
      <c r="Y175" s="148"/>
      <c r="Z175" s="149"/>
      <c r="AA175" s="150"/>
      <c r="AB175" s="64"/>
    </row>
    <row r="176" spans="1:28" s="42" customFormat="1" ht="64.5" customHeight="1" outlineLevel="1" x14ac:dyDescent="0.25">
      <c r="A176" s="160" t="s">
        <v>290</v>
      </c>
      <c r="B176" s="154"/>
      <c r="C176" s="233" t="s">
        <v>200</v>
      </c>
      <c r="D176" s="152" t="s">
        <v>57</v>
      </c>
      <c r="E176" s="112" t="s">
        <v>7</v>
      </c>
      <c r="F176" s="112"/>
      <c r="G176" s="112"/>
      <c r="H176" s="112"/>
      <c r="I176" s="112"/>
      <c r="J176" s="112"/>
      <c r="K176" s="112"/>
      <c r="L176" s="112"/>
      <c r="M176" s="112"/>
      <c r="N176" s="112"/>
      <c r="O176" s="112"/>
      <c r="P176" s="112"/>
      <c r="Q176" s="112"/>
      <c r="R176" s="112"/>
      <c r="S176" s="113">
        <v>1</v>
      </c>
      <c r="T176" s="167"/>
      <c r="U176" s="114"/>
      <c r="V176" s="86"/>
      <c r="W176" s="87">
        <f t="shared" ref="W176:W178" si="116">U176+V176</f>
        <v>0</v>
      </c>
      <c r="X176" s="89">
        <f t="shared" ref="X176:X178" si="117">U176*S176</f>
        <v>0</v>
      </c>
      <c r="Y176" s="88">
        <f t="shared" ref="Y176:Y178" si="118">V176*S176</f>
        <v>0</v>
      </c>
      <c r="Z176" s="87">
        <f t="shared" ref="Z176:Z178" si="119">Y176+X176</f>
        <v>0</v>
      </c>
      <c r="AA176" s="170" t="s">
        <v>190</v>
      </c>
      <c r="AB176" s="153"/>
    </row>
    <row r="177" spans="1:28" s="42" customFormat="1" ht="60" outlineLevel="1" x14ac:dyDescent="0.25">
      <c r="A177" s="160" t="s">
        <v>322</v>
      </c>
      <c r="B177" s="154"/>
      <c r="C177" s="235"/>
      <c r="D177" s="152" t="s">
        <v>99</v>
      </c>
      <c r="E177" s="112" t="s">
        <v>7</v>
      </c>
      <c r="F177" s="112"/>
      <c r="G177" s="112"/>
      <c r="H177" s="112"/>
      <c r="I177" s="112"/>
      <c r="J177" s="112"/>
      <c r="K177" s="112"/>
      <c r="L177" s="112"/>
      <c r="M177" s="112"/>
      <c r="N177" s="112"/>
      <c r="O177" s="112"/>
      <c r="P177" s="112"/>
      <c r="Q177" s="112"/>
      <c r="R177" s="112"/>
      <c r="S177" s="113">
        <v>1</v>
      </c>
      <c r="T177" s="167"/>
      <c r="U177" s="114"/>
      <c r="V177" s="86"/>
      <c r="W177" s="87">
        <f t="shared" si="116"/>
        <v>0</v>
      </c>
      <c r="X177" s="89">
        <f t="shared" si="117"/>
        <v>0</v>
      </c>
      <c r="Y177" s="88">
        <f t="shared" si="118"/>
        <v>0</v>
      </c>
      <c r="Z177" s="87">
        <f t="shared" si="119"/>
        <v>0</v>
      </c>
      <c r="AA177" s="170" t="s">
        <v>189</v>
      </c>
      <c r="AB177" s="153"/>
    </row>
    <row r="178" spans="1:28" s="42" customFormat="1" ht="60" outlineLevel="1" x14ac:dyDescent="0.25">
      <c r="A178" s="160" t="s">
        <v>323</v>
      </c>
      <c r="B178" s="154"/>
      <c r="C178" s="234"/>
      <c r="D178" s="152" t="s">
        <v>201</v>
      </c>
      <c r="E178" s="112" t="s">
        <v>7</v>
      </c>
      <c r="F178" s="112"/>
      <c r="G178" s="112"/>
      <c r="H178" s="112"/>
      <c r="I178" s="112"/>
      <c r="J178" s="112"/>
      <c r="K178" s="112"/>
      <c r="L178" s="112"/>
      <c r="M178" s="112"/>
      <c r="N178" s="112"/>
      <c r="O178" s="112"/>
      <c r="P178" s="112"/>
      <c r="Q178" s="112"/>
      <c r="R178" s="112"/>
      <c r="S178" s="113">
        <v>1</v>
      </c>
      <c r="T178" s="167"/>
      <c r="U178" s="114"/>
      <c r="V178" s="86"/>
      <c r="W178" s="87">
        <f t="shared" si="116"/>
        <v>0</v>
      </c>
      <c r="X178" s="89">
        <f t="shared" si="117"/>
        <v>0</v>
      </c>
      <c r="Y178" s="88">
        <f t="shared" si="118"/>
        <v>0</v>
      </c>
      <c r="Z178" s="87">
        <f t="shared" si="119"/>
        <v>0</v>
      </c>
      <c r="AA178" s="170" t="s">
        <v>202</v>
      </c>
      <c r="AB178" s="153"/>
    </row>
    <row r="179" spans="1:28" s="41" customFormat="1" ht="27" customHeight="1" x14ac:dyDescent="0.2">
      <c r="A179" s="162" t="s">
        <v>264</v>
      </c>
      <c r="B179" s="140"/>
      <c r="C179" s="164" t="s">
        <v>82</v>
      </c>
      <c r="D179" s="141"/>
      <c r="E179" s="142"/>
      <c r="F179" s="142"/>
      <c r="G179" s="142"/>
      <c r="H179" s="142"/>
      <c r="I179" s="142"/>
      <c r="J179" s="142"/>
      <c r="K179" s="142"/>
      <c r="L179" s="142"/>
      <c r="M179" s="142"/>
      <c r="N179" s="142"/>
      <c r="O179" s="142"/>
      <c r="P179" s="142"/>
      <c r="Q179" s="142"/>
      <c r="R179" s="142"/>
      <c r="S179" s="143"/>
      <c r="T179" s="157"/>
      <c r="U179" s="144"/>
      <c r="V179" s="145"/>
      <c r="W179" s="146"/>
      <c r="X179" s="147"/>
      <c r="Y179" s="148"/>
      <c r="Z179" s="149"/>
      <c r="AA179" s="150"/>
      <c r="AB179" s="64"/>
    </row>
    <row r="180" spans="1:28" s="42" customFormat="1" ht="30" outlineLevel="1" x14ac:dyDescent="0.25">
      <c r="A180" s="160" t="s">
        <v>264</v>
      </c>
      <c r="B180" s="154"/>
      <c r="C180" s="233" t="s">
        <v>246</v>
      </c>
      <c r="D180" s="211" t="s">
        <v>199</v>
      </c>
      <c r="E180" s="112" t="s">
        <v>7</v>
      </c>
      <c r="F180" s="112"/>
      <c r="G180" s="112"/>
      <c r="H180" s="112"/>
      <c r="I180" s="112"/>
      <c r="J180" s="112"/>
      <c r="K180" s="112"/>
      <c r="L180" s="112"/>
      <c r="M180" s="112"/>
      <c r="N180" s="112"/>
      <c r="O180" s="112"/>
      <c r="P180" s="112"/>
      <c r="Q180" s="112"/>
      <c r="R180" s="112"/>
      <c r="S180" s="113">
        <v>1</v>
      </c>
      <c r="T180" s="167"/>
      <c r="U180" s="114"/>
      <c r="V180" s="86"/>
      <c r="W180" s="87">
        <f t="shared" ref="W180:W187" si="120">U180+V180</f>
        <v>0</v>
      </c>
      <c r="X180" s="89">
        <f t="shared" ref="X180:X187" si="121">U180*S180</f>
        <v>0</v>
      </c>
      <c r="Y180" s="88">
        <f t="shared" ref="Y180:Y187" si="122">V180*S180</f>
        <v>0</v>
      </c>
      <c r="Z180" s="87">
        <f t="shared" ref="Z180:Z187" si="123">Y180+X180</f>
        <v>0</v>
      </c>
      <c r="AA180" s="170" t="s">
        <v>109</v>
      </c>
      <c r="AB180" s="153"/>
    </row>
    <row r="181" spans="1:28" s="42" customFormat="1" ht="42" customHeight="1" outlineLevel="1" x14ac:dyDescent="0.25">
      <c r="A181" s="160" t="s">
        <v>265</v>
      </c>
      <c r="B181" s="154"/>
      <c r="C181" s="235"/>
      <c r="D181" s="211" t="s">
        <v>197</v>
      </c>
      <c r="E181" s="112" t="s">
        <v>7</v>
      </c>
      <c r="F181" s="112"/>
      <c r="G181" s="112"/>
      <c r="H181" s="112"/>
      <c r="I181" s="112"/>
      <c r="J181" s="112"/>
      <c r="K181" s="112"/>
      <c r="L181" s="112"/>
      <c r="M181" s="112"/>
      <c r="N181" s="112"/>
      <c r="O181" s="112"/>
      <c r="P181" s="112"/>
      <c r="Q181" s="112"/>
      <c r="R181" s="112"/>
      <c r="S181" s="113">
        <v>1</v>
      </c>
      <c r="T181" s="167"/>
      <c r="U181" s="114"/>
      <c r="V181" s="86"/>
      <c r="W181" s="87">
        <f t="shared" si="120"/>
        <v>0</v>
      </c>
      <c r="X181" s="89">
        <f t="shared" si="121"/>
        <v>0</v>
      </c>
      <c r="Y181" s="88">
        <f t="shared" si="122"/>
        <v>0</v>
      </c>
      <c r="Z181" s="87">
        <f t="shared" si="123"/>
        <v>0</v>
      </c>
      <c r="AA181" s="170" t="s">
        <v>109</v>
      </c>
      <c r="AB181" s="153"/>
    </row>
    <row r="182" spans="1:28" s="42" customFormat="1" ht="42" customHeight="1" outlineLevel="1" x14ac:dyDescent="0.25">
      <c r="A182" s="160" t="s">
        <v>266</v>
      </c>
      <c r="B182" s="154"/>
      <c r="C182" s="235"/>
      <c r="D182" s="211" t="s">
        <v>198</v>
      </c>
      <c r="E182" s="112" t="s">
        <v>7</v>
      </c>
      <c r="F182" s="112"/>
      <c r="G182" s="112"/>
      <c r="H182" s="112"/>
      <c r="I182" s="112"/>
      <c r="J182" s="112"/>
      <c r="K182" s="112"/>
      <c r="L182" s="112"/>
      <c r="M182" s="112"/>
      <c r="N182" s="112"/>
      <c r="O182" s="112"/>
      <c r="P182" s="112"/>
      <c r="Q182" s="112"/>
      <c r="R182" s="112"/>
      <c r="S182" s="113">
        <v>1</v>
      </c>
      <c r="T182" s="167"/>
      <c r="U182" s="114"/>
      <c r="V182" s="86"/>
      <c r="W182" s="87">
        <f t="shared" si="120"/>
        <v>0</v>
      </c>
      <c r="X182" s="89">
        <f t="shared" si="121"/>
        <v>0</v>
      </c>
      <c r="Y182" s="88">
        <f t="shared" si="122"/>
        <v>0</v>
      </c>
      <c r="Z182" s="87">
        <f t="shared" si="123"/>
        <v>0</v>
      </c>
      <c r="AA182" s="170" t="s">
        <v>109</v>
      </c>
      <c r="AB182" s="153"/>
    </row>
    <row r="183" spans="1:28" s="42" customFormat="1" ht="41.25" customHeight="1" outlineLevel="1" x14ac:dyDescent="0.25">
      <c r="A183" s="160" t="s">
        <v>324</v>
      </c>
      <c r="B183" s="154"/>
      <c r="C183" s="234"/>
      <c r="D183" s="155" t="s">
        <v>195</v>
      </c>
      <c r="E183" s="112" t="s">
        <v>7</v>
      </c>
      <c r="F183" s="112"/>
      <c r="G183" s="112"/>
      <c r="H183" s="112"/>
      <c r="I183" s="112"/>
      <c r="J183" s="112"/>
      <c r="K183" s="112"/>
      <c r="L183" s="112"/>
      <c r="M183" s="112"/>
      <c r="N183" s="112"/>
      <c r="O183" s="112"/>
      <c r="P183" s="112"/>
      <c r="Q183" s="112"/>
      <c r="R183" s="112"/>
      <c r="S183" s="113">
        <v>1</v>
      </c>
      <c r="T183" s="167"/>
      <c r="U183" s="114"/>
      <c r="V183" s="86"/>
      <c r="W183" s="87">
        <f t="shared" si="120"/>
        <v>0</v>
      </c>
      <c r="X183" s="89">
        <f t="shared" si="121"/>
        <v>0</v>
      </c>
      <c r="Y183" s="88">
        <f t="shared" si="122"/>
        <v>0</v>
      </c>
      <c r="Z183" s="87">
        <f t="shared" si="123"/>
        <v>0</v>
      </c>
      <c r="AA183" s="170" t="s">
        <v>109</v>
      </c>
      <c r="AB183" s="153"/>
    </row>
    <row r="184" spans="1:28" s="42" customFormat="1" ht="51" customHeight="1" outlineLevel="1" x14ac:dyDescent="0.25">
      <c r="A184" s="160" t="s">
        <v>325</v>
      </c>
      <c r="B184" s="154"/>
      <c r="C184" s="233" t="s">
        <v>259</v>
      </c>
      <c r="D184" s="211" t="s">
        <v>64</v>
      </c>
      <c r="E184" s="112" t="s">
        <v>7</v>
      </c>
      <c r="F184" s="112"/>
      <c r="G184" s="112"/>
      <c r="H184" s="112"/>
      <c r="I184" s="112"/>
      <c r="J184" s="112"/>
      <c r="K184" s="112"/>
      <c r="L184" s="112"/>
      <c r="M184" s="112"/>
      <c r="N184" s="112"/>
      <c r="O184" s="112"/>
      <c r="P184" s="112"/>
      <c r="Q184" s="112"/>
      <c r="R184" s="112"/>
      <c r="S184" s="113">
        <v>1</v>
      </c>
      <c r="T184" s="167"/>
      <c r="U184" s="114"/>
      <c r="V184" s="86"/>
      <c r="W184" s="87">
        <f t="shared" si="120"/>
        <v>0</v>
      </c>
      <c r="X184" s="89">
        <f t="shared" si="121"/>
        <v>0</v>
      </c>
      <c r="Y184" s="88">
        <f t="shared" si="122"/>
        <v>0</v>
      </c>
      <c r="Z184" s="87">
        <f t="shared" si="123"/>
        <v>0</v>
      </c>
      <c r="AA184" s="170" t="s">
        <v>208</v>
      </c>
      <c r="AB184" s="153"/>
    </row>
    <row r="185" spans="1:28" s="42" customFormat="1" ht="48" customHeight="1" outlineLevel="1" x14ac:dyDescent="0.25">
      <c r="A185" s="160" t="s">
        <v>326</v>
      </c>
      <c r="B185" s="154"/>
      <c r="C185" s="235"/>
      <c r="D185" s="211" t="s">
        <v>65</v>
      </c>
      <c r="E185" s="112" t="s">
        <v>7</v>
      </c>
      <c r="F185" s="112"/>
      <c r="G185" s="112"/>
      <c r="H185" s="112"/>
      <c r="I185" s="112"/>
      <c r="J185" s="112"/>
      <c r="K185" s="112"/>
      <c r="L185" s="112"/>
      <c r="M185" s="112"/>
      <c r="N185" s="112"/>
      <c r="O185" s="112"/>
      <c r="P185" s="112"/>
      <c r="Q185" s="112"/>
      <c r="R185" s="112"/>
      <c r="S185" s="113">
        <v>1</v>
      </c>
      <c r="T185" s="167"/>
      <c r="U185" s="114"/>
      <c r="V185" s="86"/>
      <c r="W185" s="87">
        <f t="shared" si="120"/>
        <v>0</v>
      </c>
      <c r="X185" s="89">
        <f t="shared" si="121"/>
        <v>0</v>
      </c>
      <c r="Y185" s="88">
        <f t="shared" si="122"/>
        <v>0</v>
      </c>
      <c r="Z185" s="87">
        <f t="shared" si="123"/>
        <v>0</v>
      </c>
      <c r="AA185" s="170" t="s">
        <v>204</v>
      </c>
      <c r="AB185" s="153"/>
    </row>
    <row r="186" spans="1:28" s="42" customFormat="1" ht="51" customHeight="1" outlineLevel="1" x14ac:dyDescent="0.25">
      <c r="A186" s="160" t="s">
        <v>327</v>
      </c>
      <c r="B186" s="154"/>
      <c r="C186" s="235"/>
      <c r="D186" s="155" t="s">
        <v>195</v>
      </c>
      <c r="E186" s="112" t="s">
        <v>7</v>
      </c>
      <c r="F186" s="112"/>
      <c r="G186" s="112"/>
      <c r="H186" s="112"/>
      <c r="I186" s="112"/>
      <c r="J186" s="112"/>
      <c r="K186" s="112"/>
      <c r="L186" s="112"/>
      <c r="M186" s="112"/>
      <c r="N186" s="112"/>
      <c r="O186" s="112"/>
      <c r="P186" s="112"/>
      <c r="Q186" s="112"/>
      <c r="R186" s="112"/>
      <c r="S186" s="113">
        <v>1</v>
      </c>
      <c r="T186" s="167"/>
      <c r="U186" s="114"/>
      <c r="V186" s="86"/>
      <c r="W186" s="87">
        <f t="shared" si="120"/>
        <v>0</v>
      </c>
      <c r="X186" s="89">
        <f t="shared" si="121"/>
        <v>0</v>
      </c>
      <c r="Y186" s="88">
        <f t="shared" si="122"/>
        <v>0</v>
      </c>
      <c r="Z186" s="87">
        <f t="shared" si="123"/>
        <v>0</v>
      </c>
      <c r="AA186" s="170" t="s">
        <v>207</v>
      </c>
      <c r="AB186" s="153"/>
    </row>
    <row r="187" spans="1:28" s="42" customFormat="1" ht="51" customHeight="1" outlineLevel="1" x14ac:dyDescent="0.25">
      <c r="A187" s="160" t="s">
        <v>328</v>
      </c>
      <c r="B187" s="154"/>
      <c r="C187" s="235"/>
      <c r="D187" s="155" t="s">
        <v>205</v>
      </c>
      <c r="E187" s="112" t="s">
        <v>7</v>
      </c>
      <c r="F187" s="112"/>
      <c r="G187" s="112"/>
      <c r="H187" s="112"/>
      <c r="I187" s="112"/>
      <c r="J187" s="112"/>
      <c r="K187" s="112"/>
      <c r="L187" s="112"/>
      <c r="M187" s="112"/>
      <c r="N187" s="112"/>
      <c r="O187" s="112"/>
      <c r="P187" s="112"/>
      <c r="Q187" s="112"/>
      <c r="R187" s="112"/>
      <c r="S187" s="113">
        <v>1</v>
      </c>
      <c r="T187" s="167"/>
      <c r="U187" s="114"/>
      <c r="V187" s="86"/>
      <c r="W187" s="87">
        <f t="shared" si="120"/>
        <v>0</v>
      </c>
      <c r="X187" s="89">
        <f t="shared" si="121"/>
        <v>0</v>
      </c>
      <c r="Y187" s="88">
        <f t="shared" si="122"/>
        <v>0</v>
      </c>
      <c r="Z187" s="87">
        <f t="shared" si="123"/>
        <v>0</v>
      </c>
      <c r="AA187" s="170" t="s">
        <v>206</v>
      </c>
      <c r="AB187" s="153"/>
    </row>
    <row r="188" spans="1:28" s="41" customFormat="1" ht="27" customHeight="1" x14ac:dyDescent="0.2">
      <c r="A188" s="162" t="s">
        <v>265</v>
      </c>
      <c r="B188" s="140"/>
      <c r="C188" s="159" t="s">
        <v>60</v>
      </c>
      <c r="D188" s="141"/>
      <c r="E188" s="142"/>
      <c r="F188" s="142"/>
      <c r="G188" s="142"/>
      <c r="H188" s="142"/>
      <c r="I188" s="142"/>
      <c r="J188" s="142"/>
      <c r="K188" s="142"/>
      <c r="L188" s="142"/>
      <c r="M188" s="142"/>
      <c r="N188" s="142"/>
      <c r="O188" s="142"/>
      <c r="P188" s="142"/>
      <c r="Q188" s="142"/>
      <c r="R188" s="142"/>
      <c r="S188" s="143"/>
      <c r="T188" s="157"/>
      <c r="U188" s="144"/>
      <c r="V188" s="145"/>
      <c r="W188" s="146"/>
      <c r="X188" s="147"/>
      <c r="Y188" s="148"/>
      <c r="Z188" s="149"/>
      <c r="AA188" s="150"/>
      <c r="AB188" s="64"/>
    </row>
    <row r="189" spans="1:28" s="42" customFormat="1" ht="45" outlineLevel="1" x14ac:dyDescent="0.25">
      <c r="A189" s="160" t="s">
        <v>298</v>
      </c>
      <c r="B189" s="154"/>
      <c r="C189" s="233" t="s">
        <v>216</v>
      </c>
      <c r="D189" s="211" t="s">
        <v>57</v>
      </c>
      <c r="E189" s="112" t="s">
        <v>7</v>
      </c>
      <c r="F189" s="112"/>
      <c r="G189" s="112"/>
      <c r="H189" s="112"/>
      <c r="I189" s="112"/>
      <c r="J189" s="112"/>
      <c r="K189" s="112"/>
      <c r="L189" s="112"/>
      <c r="M189" s="112"/>
      <c r="N189" s="112"/>
      <c r="O189" s="112"/>
      <c r="P189" s="112"/>
      <c r="Q189" s="112"/>
      <c r="R189" s="112"/>
      <c r="S189" s="113">
        <v>1</v>
      </c>
      <c r="T189" s="167"/>
      <c r="U189" s="114"/>
      <c r="V189" s="86"/>
      <c r="W189" s="87">
        <f t="shared" ref="W189:W190" si="124">U189+V189</f>
        <v>0</v>
      </c>
      <c r="X189" s="89">
        <f t="shared" ref="X189:X190" si="125">U189*S189</f>
        <v>0</v>
      </c>
      <c r="Y189" s="88">
        <f t="shared" ref="Y189:Y190" si="126">V189*S189</f>
        <v>0</v>
      </c>
      <c r="Z189" s="87">
        <f t="shared" ref="Z189:Z190" si="127">Y189+X189</f>
        <v>0</v>
      </c>
      <c r="AA189" s="158" t="s">
        <v>218</v>
      </c>
      <c r="AB189" s="153"/>
    </row>
    <row r="190" spans="1:28" s="42" customFormat="1" ht="31.35" customHeight="1" outlineLevel="1" x14ac:dyDescent="0.25">
      <c r="A190" s="160" t="s">
        <v>299</v>
      </c>
      <c r="B190" s="154"/>
      <c r="C190" s="235"/>
      <c r="D190" s="211" t="s">
        <v>58</v>
      </c>
      <c r="E190" s="112" t="s">
        <v>7</v>
      </c>
      <c r="F190" s="112"/>
      <c r="G190" s="112"/>
      <c r="H190" s="112"/>
      <c r="I190" s="112"/>
      <c r="J190" s="112"/>
      <c r="K190" s="112"/>
      <c r="L190" s="112"/>
      <c r="M190" s="112"/>
      <c r="N190" s="112"/>
      <c r="O190" s="112"/>
      <c r="P190" s="112"/>
      <c r="Q190" s="112"/>
      <c r="R190" s="112"/>
      <c r="S190" s="113">
        <v>1</v>
      </c>
      <c r="T190" s="167"/>
      <c r="U190" s="114"/>
      <c r="V190" s="86"/>
      <c r="W190" s="87">
        <f t="shared" si="124"/>
        <v>0</v>
      </c>
      <c r="X190" s="89">
        <f t="shared" si="125"/>
        <v>0</v>
      </c>
      <c r="Y190" s="88">
        <f t="shared" si="126"/>
        <v>0</v>
      </c>
      <c r="Z190" s="87">
        <f t="shared" si="127"/>
        <v>0</v>
      </c>
      <c r="AA190" s="158" t="s">
        <v>215</v>
      </c>
      <c r="AB190" s="153"/>
    </row>
    <row r="191" spans="1:28" s="42" customFormat="1" ht="31.35" customHeight="1" outlineLevel="1" x14ac:dyDescent="0.25">
      <c r="A191" s="160" t="s">
        <v>300</v>
      </c>
      <c r="B191" s="154"/>
      <c r="C191" s="234"/>
      <c r="D191" s="211" t="s">
        <v>83</v>
      </c>
      <c r="E191" s="112" t="s">
        <v>7</v>
      </c>
      <c r="F191" s="112"/>
      <c r="G191" s="112"/>
      <c r="H191" s="112"/>
      <c r="I191" s="112"/>
      <c r="J191" s="112"/>
      <c r="K191" s="112"/>
      <c r="L191" s="112"/>
      <c r="M191" s="112"/>
      <c r="N191" s="112"/>
      <c r="O191" s="112"/>
      <c r="P191" s="112"/>
      <c r="Q191" s="112"/>
      <c r="R191" s="112"/>
      <c r="S191" s="113">
        <v>1</v>
      </c>
      <c r="T191" s="194">
        <v>1.02</v>
      </c>
      <c r="U191" s="114"/>
      <c r="V191" s="86"/>
      <c r="W191" s="87">
        <f t="shared" ref="W191" si="128">U191+V191</f>
        <v>0</v>
      </c>
      <c r="X191" s="89">
        <f t="shared" ref="X191" si="129">U191*S191</f>
        <v>0</v>
      </c>
      <c r="Y191" s="88">
        <f>V191*S191*T191</f>
        <v>0</v>
      </c>
      <c r="Z191" s="87">
        <f t="shared" ref="Z191" si="130">Y191+X191</f>
        <v>0</v>
      </c>
      <c r="AA191" s="158" t="s">
        <v>217</v>
      </c>
      <c r="AB191" s="153"/>
    </row>
    <row r="192" spans="1:28" s="41" customFormat="1" ht="27" customHeight="1" x14ac:dyDescent="0.2">
      <c r="A192" s="162" t="s">
        <v>266</v>
      </c>
      <c r="B192" s="140"/>
      <c r="C192" s="159" t="s">
        <v>63</v>
      </c>
      <c r="D192" s="141"/>
      <c r="E192" s="142"/>
      <c r="F192" s="142"/>
      <c r="G192" s="142"/>
      <c r="H192" s="142"/>
      <c r="I192" s="142"/>
      <c r="J192" s="142"/>
      <c r="K192" s="142"/>
      <c r="L192" s="142"/>
      <c r="M192" s="142"/>
      <c r="N192" s="142"/>
      <c r="O192" s="142"/>
      <c r="P192" s="142"/>
      <c r="Q192" s="142"/>
      <c r="R192" s="142"/>
      <c r="S192" s="143"/>
      <c r="T192" s="157"/>
      <c r="U192" s="144"/>
      <c r="V192" s="145"/>
      <c r="W192" s="146"/>
      <c r="X192" s="147"/>
      <c r="Y192" s="148"/>
      <c r="Z192" s="149"/>
      <c r="AA192" s="150"/>
      <c r="AB192" s="64"/>
    </row>
    <row r="193" spans="1:28" s="42" customFormat="1" ht="45.75" customHeight="1" outlineLevel="1" x14ac:dyDescent="0.25">
      <c r="A193" s="160" t="s">
        <v>303</v>
      </c>
      <c r="B193" s="154"/>
      <c r="C193" s="233" t="s">
        <v>220</v>
      </c>
      <c r="D193" s="211" t="s">
        <v>226</v>
      </c>
      <c r="E193" s="112" t="s">
        <v>7</v>
      </c>
      <c r="F193" s="112"/>
      <c r="G193" s="112"/>
      <c r="H193" s="112"/>
      <c r="I193" s="112"/>
      <c r="J193" s="112"/>
      <c r="K193" s="112"/>
      <c r="L193" s="112"/>
      <c r="M193" s="112"/>
      <c r="N193" s="112"/>
      <c r="O193" s="112"/>
      <c r="P193" s="112"/>
      <c r="Q193" s="112"/>
      <c r="R193" s="112"/>
      <c r="S193" s="113">
        <v>1</v>
      </c>
      <c r="T193" s="167"/>
      <c r="U193" s="114"/>
      <c r="V193" s="86"/>
      <c r="W193" s="87">
        <f t="shared" ref="W193:W199" si="131">U193+V193</f>
        <v>0</v>
      </c>
      <c r="X193" s="89">
        <f t="shared" ref="X193:X199" si="132">U193*S193</f>
        <v>0</v>
      </c>
      <c r="Y193" s="88">
        <f t="shared" ref="Y193:Y199" si="133">V193*S193</f>
        <v>0</v>
      </c>
      <c r="Z193" s="87">
        <f t="shared" ref="Z193:Z199" si="134">Y193+X193</f>
        <v>0</v>
      </c>
      <c r="AA193" s="158" t="s">
        <v>219</v>
      </c>
      <c r="AB193" s="153"/>
    </row>
    <row r="194" spans="1:28" s="42" customFormat="1" ht="45.75" customHeight="1" outlineLevel="1" x14ac:dyDescent="0.25">
      <c r="A194" s="160" t="s">
        <v>304</v>
      </c>
      <c r="B194" s="154"/>
      <c r="C194" s="234"/>
      <c r="D194" s="211" t="s">
        <v>227</v>
      </c>
      <c r="E194" s="112" t="s">
        <v>7</v>
      </c>
      <c r="F194" s="112"/>
      <c r="G194" s="112"/>
      <c r="H194" s="112"/>
      <c r="I194" s="112"/>
      <c r="J194" s="112"/>
      <c r="K194" s="112"/>
      <c r="L194" s="112"/>
      <c r="M194" s="112"/>
      <c r="N194" s="112"/>
      <c r="O194" s="112"/>
      <c r="P194" s="112"/>
      <c r="Q194" s="112"/>
      <c r="R194" s="112"/>
      <c r="S194" s="113">
        <v>1</v>
      </c>
      <c r="T194" s="167"/>
      <c r="U194" s="114"/>
      <c r="V194" s="86"/>
      <c r="W194" s="87">
        <f t="shared" si="131"/>
        <v>0</v>
      </c>
      <c r="X194" s="89">
        <f t="shared" si="132"/>
        <v>0</v>
      </c>
      <c r="Y194" s="88">
        <f t="shared" si="133"/>
        <v>0</v>
      </c>
      <c r="Z194" s="87">
        <f t="shared" si="134"/>
        <v>0</v>
      </c>
      <c r="AA194" s="158" t="s">
        <v>221</v>
      </c>
      <c r="AB194" s="153"/>
    </row>
    <row r="195" spans="1:28" s="42" customFormat="1" ht="41.25" customHeight="1" outlineLevel="1" x14ac:dyDescent="0.25">
      <c r="A195" s="160" t="s">
        <v>305</v>
      </c>
      <c r="B195" s="154"/>
      <c r="C195" s="233" t="s">
        <v>222</v>
      </c>
      <c r="D195" s="211" t="s">
        <v>223</v>
      </c>
      <c r="E195" s="112" t="s">
        <v>7</v>
      </c>
      <c r="F195" s="112"/>
      <c r="G195" s="112"/>
      <c r="H195" s="112"/>
      <c r="I195" s="112"/>
      <c r="J195" s="112"/>
      <c r="K195" s="112"/>
      <c r="L195" s="112"/>
      <c r="M195" s="112"/>
      <c r="N195" s="112"/>
      <c r="O195" s="112"/>
      <c r="P195" s="112"/>
      <c r="Q195" s="112"/>
      <c r="R195" s="112"/>
      <c r="S195" s="113">
        <v>1</v>
      </c>
      <c r="T195" s="167"/>
      <c r="U195" s="114"/>
      <c r="V195" s="86"/>
      <c r="W195" s="87">
        <f t="shared" si="131"/>
        <v>0</v>
      </c>
      <c r="X195" s="89">
        <f t="shared" si="132"/>
        <v>0</v>
      </c>
      <c r="Y195" s="88">
        <f t="shared" si="133"/>
        <v>0</v>
      </c>
      <c r="Z195" s="87">
        <f t="shared" si="134"/>
        <v>0</v>
      </c>
      <c r="AA195" s="158"/>
      <c r="AB195" s="153"/>
    </row>
    <row r="196" spans="1:28" s="42" customFormat="1" ht="46.5" customHeight="1" outlineLevel="1" x14ac:dyDescent="0.25">
      <c r="A196" s="160" t="s">
        <v>306</v>
      </c>
      <c r="B196" s="154"/>
      <c r="C196" s="235"/>
      <c r="D196" s="156" t="s">
        <v>230</v>
      </c>
      <c r="E196" s="112" t="s">
        <v>7</v>
      </c>
      <c r="F196" s="112"/>
      <c r="G196" s="112"/>
      <c r="H196" s="112"/>
      <c r="I196" s="112"/>
      <c r="J196" s="112"/>
      <c r="K196" s="112"/>
      <c r="L196" s="112"/>
      <c r="M196" s="112"/>
      <c r="N196" s="112"/>
      <c r="O196" s="112"/>
      <c r="P196" s="112"/>
      <c r="Q196" s="112"/>
      <c r="R196" s="112"/>
      <c r="S196" s="113">
        <v>1</v>
      </c>
      <c r="T196" s="167"/>
      <c r="U196" s="114"/>
      <c r="V196" s="86"/>
      <c r="W196" s="87">
        <f t="shared" si="131"/>
        <v>0</v>
      </c>
      <c r="X196" s="89">
        <f t="shared" si="132"/>
        <v>0</v>
      </c>
      <c r="Y196" s="88">
        <f t="shared" si="133"/>
        <v>0</v>
      </c>
      <c r="Z196" s="87">
        <f t="shared" si="134"/>
        <v>0</v>
      </c>
      <c r="AA196" s="158"/>
      <c r="AB196" s="153"/>
    </row>
    <row r="197" spans="1:28" s="42" customFormat="1" ht="41.25" customHeight="1" outlineLevel="1" x14ac:dyDescent="0.25">
      <c r="A197" s="160" t="s">
        <v>307</v>
      </c>
      <c r="B197" s="154"/>
      <c r="C197" s="235"/>
      <c r="D197" s="155" t="s">
        <v>225</v>
      </c>
      <c r="E197" s="112" t="s">
        <v>7</v>
      </c>
      <c r="F197" s="112"/>
      <c r="G197" s="112"/>
      <c r="H197" s="112"/>
      <c r="I197" s="112"/>
      <c r="J197" s="112"/>
      <c r="K197" s="112"/>
      <c r="L197" s="112"/>
      <c r="M197" s="112"/>
      <c r="N197" s="112"/>
      <c r="O197" s="112"/>
      <c r="P197" s="112"/>
      <c r="Q197" s="112"/>
      <c r="R197" s="112"/>
      <c r="S197" s="113">
        <v>1</v>
      </c>
      <c r="T197" s="167"/>
      <c r="U197" s="114"/>
      <c r="V197" s="86"/>
      <c r="W197" s="87">
        <f t="shared" si="131"/>
        <v>0</v>
      </c>
      <c r="X197" s="89">
        <f t="shared" si="132"/>
        <v>0</v>
      </c>
      <c r="Y197" s="88">
        <f t="shared" si="133"/>
        <v>0</v>
      </c>
      <c r="Z197" s="87">
        <f t="shared" si="134"/>
        <v>0</v>
      </c>
      <c r="AA197" s="158"/>
      <c r="AB197" s="153"/>
    </row>
    <row r="198" spans="1:28" s="42" customFormat="1" ht="41.25" customHeight="1" outlineLevel="1" x14ac:dyDescent="0.25">
      <c r="A198" s="160" t="s">
        <v>308</v>
      </c>
      <c r="B198" s="154"/>
      <c r="C198" s="235"/>
      <c r="D198" s="155" t="s">
        <v>224</v>
      </c>
      <c r="E198" s="112" t="s">
        <v>7</v>
      </c>
      <c r="F198" s="112"/>
      <c r="G198" s="112"/>
      <c r="H198" s="112"/>
      <c r="I198" s="112"/>
      <c r="J198" s="112"/>
      <c r="K198" s="112"/>
      <c r="L198" s="112"/>
      <c r="M198" s="112"/>
      <c r="N198" s="112"/>
      <c r="O198" s="112"/>
      <c r="P198" s="112"/>
      <c r="Q198" s="112"/>
      <c r="R198" s="112"/>
      <c r="S198" s="113">
        <v>1</v>
      </c>
      <c r="T198" s="167"/>
      <c r="U198" s="114"/>
      <c r="V198" s="86"/>
      <c r="W198" s="87">
        <f t="shared" si="131"/>
        <v>0</v>
      </c>
      <c r="X198" s="89">
        <f t="shared" si="132"/>
        <v>0</v>
      </c>
      <c r="Y198" s="88">
        <f t="shared" si="133"/>
        <v>0</v>
      </c>
      <c r="Z198" s="87">
        <f t="shared" si="134"/>
        <v>0</v>
      </c>
      <c r="AA198" s="158"/>
      <c r="AB198" s="153"/>
    </row>
    <row r="199" spans="1:28" s="42" customFormat="1" ht="41.25" customHeight="1" outlineLevel="1" x14ac:dyDescent="0.25">
      <c r="A199" s="160" t="s">
        <v>309</v>
      </c>
      <c r="B199" s="154"/>
      <c r="C199" s="234"/>
      <c r="D199" s="156" t="s">
        <v>124</v>
      </c>
      <c r="E199" s="112" t="s">
        <v>7</v>
      </c>
      <c r="F199" s="112"/>
      <c r="G199" s="112"/>
      <c r="H199" s="112"/>
      <c r="I199" s="112"/>
      <c r="J199" s="112"/>
      <c r="K199" s="112"/>
      <c r="L199" s="112"/>
      <c r="M199" s="112"/>
      <c r="N199" s="112"/>
      <c r="O199" s="112"/>
      <c r="P199" s="112"/>
      <c r="Q199" s="112"/>
      <c r="R199" s="112"/>
      <c r="S199" s="113">
        <v>1</v>
      </c>
      <c r="T199" s="167"/>
      <c r="U199" s="114"/>
      <c r="V199" s="86"/>
      <c r="W199" s="87">
        <f t="shared" si="131"/>
        <v>0</v>
      </c>
      <c r="X199" s="89">
        <f t="shared" si="132"/>
        <v>0</v>
      </c>
      <c r="Y199" s="88">
        <f t="shared" si="133"/>
        <v>0</v>
      </c>
      <c r="Z199" s="87">
        <f t="shared" si="134"/>
        <v>0</v>
      </c>
      <c r="AA199" s="158"/>
      <c r="AB199" s="153"/>
    </row>
    <row r="200" spans="1:28" s="41" customFormat="1" ht="27" customHeight="1" x14ac:dyDescent="0.2">
      <c r="A200" s="100" t="s">
        <v>267</v>
      </c>
      <c r="B200" s="101"/>
      <c r="C200" s="85" t="s">
        <v>37</v>
      </c>
      <c r="D200" s="102"/>
      <c r="E200" s="103"/>
      <c r="F200" s="103"/>
      <c r="G200" s="103"/>
      <c r="H200" s="103"/>
      <c r="I200" s="103"/>
      <c r="J200" s="103"/>
      <c r="K200" s="103"/>
      <c r="L200" s="103"/>
      <c r="M200" s="103"/>
      <c r="N200" s="103"/>
      <c r="O200" s="103"/>
      <c r="P200" s="103"/>
      <c r="Q200" s="103"/>
      <c r="R200" s="103"/>
      <c r="S200" s="104"/>
      <c r="T200" s="165"/>
      <c r="U200" s="105"/>
      <c r="V200" s="106"/>
      <c r="W200" s="107"/>
      <c r="X200" s="108"/>
      <c r="Y200" s="109"/>
      <c r="Z200" s="110"/>
      <c r="AA200" s="111"/>
      <c r="AB200" s="64"/>
    </row>
    <row r="201" spans="1:28" ht="31.35" customHeight="1" outlineLevel="1" x14ac:dyDescent="0.25">
      <c r="A201" s="160" t="s">
        <v>310</v>
      </c>
      <c r="B201" s="91"/>
      <c r="C201" s="237" t="s">
        <v>41</v>
      </c>
      <c r="D201" s="211" t="s">
        <v>29</v>
      </c>
      <c r="E201" s="112" t="s">
        <v>7</v>
      </c>
      <c r="F201" s="112"/>
      <c r="G201" s="112"/>
      <c r="H201" s="112"/>
      <c r="I201" s="112"/>
      <c r="J201" s="112"/>
      <c r="K201" s="112"/>
      <c r="L201" s="112"/>
      <c r="M201" s="112"/>
      <c r="N201" s="112"/>
      <c r="O201" s="112"/>
      <c r="P201" s="112"/>
      <c r="Q201" s="112"/>
      <c r="R201" s="112"/>
      <c r="S201" s="113">
        <v>1</v>
      </c>
      <c r="T201" s="169"/>
      <c r="U201" s="114"/>
      <c r="V201" s="86"/>
      <c r="W201" s="87">
        <f t="shared" ref="W201:W204" si="135">U201+V201</f>
        <v>0</v>
      </c>
      <c r="X201" s="89">
        <f t="shared" ref="X201:X204" si="136">U201*S201</f>
        <v>0</v>
      </c>
      <c r="Y201" s="88">
        <f t="shared" ref="Y201:Y204" si="137">V201*S201</f>
        <v>0</v>
      </c>
      <c r="Z201" s="87">
        <f t="shared" ref="Z201:Z204" si="138">Y201+X201</f>
        <v>0</v>
      </c>
      <c r="AA201" s="230" t="s">
        <v>128</v>
      </c>
      <c r="AB201" s="64"/>
    </row>
    <row r="202" spans="1:28" ht="41.25" customHeight="1" outlineLevel="1" x14ac:dyDescent="0.25">
      <c r="A202" s="160" t="s">
        <v>311</v>
      </c>
      <c r="B202" s="91"/>
      <c r="C202" s="237"/>
      <c r="D202" s="211" t="s">
        <v>39</v>
      </c>
      <c r="E202" s="112" t="s">
        <v>7</v>
      </c>
      <c r="F202" s="112"/>
      <c r="G202" s="112"/>
      <c r="H202" s="112"/>
      <c r="I202" s="112"/>
      <c r="J202" s="112"/>
      <c r="K202" s="112"/>
      <c r="L202" s="112"/>
      <c r="M202" s="112"/>
      <c r="N202" s="112"/>
      <c r="O202" s="112"/>
      <c r="P202" s="112"/>
      <c r="Q202" s="112"/>
      <c r="R202" s="112"/>
      <c r="S202" s="113">
        <v>1</v>
      </c>
      <c r="T202" s="169"/>
      <c r="U202" s="114"/>
      <c r="V202" s="86"/>
      <c r="W202" s="87">
        <f t="shared" si="135"/>
        <v>0</v>
      </c>
      <c r="X202" s="89">
        <f t="shared" si="136"/>
        <v>0</v>
      </c>
      <c r="Y202" s="88">
        <f t="shared" si="137"/>
        <v>0</v>
      </c>
      <c r="Z202" s="87">
        <f t="shared" si="138"/>
        <v>0</v>
      </c>
      <c r="AA202" s="231"/>
      <c r="AB202" s="64"/>
    </row>
    <row r="203" spans="1:28" ht="41.25" customHeight="1" outlineLevel="1" x14ac:dyDescent="0.25">
      <c r="A203" s="160" t="s">
        <v>312</v>
      </c>
      <c r="B203" s="91"/>
      <c r="C203" s="237"/>
      <c r="D203" s="211" t="s">
        <v>30</v>
      </c>
      <c r="E203" s="112" t="s">
        <v>7</v>
      </c>
      <c r="F203" s="112"/>
      <c r="G203" s="112"/>
      <c r="H203" s="112"/>
      <c r="I203" s="112"/>
      <c r="J203" s="112"/>
      <c r="K203" s="112"/>
      <c r="L203" s="112"/>
      <c r="M203" s="112"/>
      <c r="N203" s="112"/>
      <c r="O203" s="112"/>
      <c r="P203" s="112"/>
      <c r="Q203" s="112"/>
      <c r="R203" s="112"/>
      <c r="S203" s="113">
        <v>1</v>
      </c>
      <c r="T203" s="169"/>
      <c r="U203" s="114"/>
      <c r="V203" s="86"/>
      <c r="W203" s="87">
        <f t="shared" si="135"/>
        <v>0</v>
      </c>
      <c r="X203" s="89">
        <f t="shared" si="136"/>
        <v>0</v>
      </c>
      <c r="Y203" s="88">
        <f t="shared" si="137"/>
        <v>0</v>
      </c>
      <c r="Z203" s="87">
        <f t="shared" si="138"/>
        <v>0</v>
      </c>
      <c r="AA203" s="231"/>
      <c r="AB203" s="64"/>
    </row>
    <row r="204" spans="1:28" ht="31.35" customHeight="1" outlineLevel="1" x14ac:dyDescent="0.25">
      <c r="A204" s="160" t="s">
        <v>313</v>
      </c>
      <c r="B204" s="91"/>
      <c r="C204" s="237"/>
      <c r="D204" s="211" t="s">
        <v>36</v>
      </c>
      <c r="E204" s="112" t="s">
        <v>7</v>
      </c>
      <c r="F204" s="112"/>
      <c r="G204" s="112"/>
      <c r="H204" s="112"/>
      <c r="I204" s="112"/>
      <c r="J204" s="112"/>
      <c r="K204" s="112"/>
      <c r="L204" s="112"/>
      <c r="M204" s="112"/>
      <c r="N204" s="112"/>
      <c r="O204" s="112"/>
      <c r="P204" s="112"/>
      <c r="Q204" s="112"/>
      <c r="R204" s="112"/>
      <c r="S204" s="113">
        <v>1</v>
      </c>
      <c r="T204" s="169"/>
      <c r="U204" s="114"/>
      <c r="V204" s="86"/>
      <c r="W204" s="87">
        <f t="shared" si="135"/>
        <v>0</v>
      </c>
      <c r="X204" s="89">
        <f t="shared" si="136"/>
        <v>0</v>
      </c>
      <c r="Y204" s="88">
        <f t="shared" si="137"/>
        <v>0</v>
      </c>
      <c r="Z204" s="87">
        <f t="shared" si="138"/>
        <v>0</v>
      </c>
      <c r="AA204" s="232"/>
      <c r="AB204" s="64"/>
    </row>
    <row r="205" spans="1:28" s="41" customFormat="1" ht="27" customHeight="1" x14ac:dyDescent="0.2">
      <c r="A205" s="100" t="s">
        <v>268</v>
      </c>
      <c r="B205" s="101"/>
      <c r="C205" s="85" t="s">
        <v>38</v>
      </c>
      <c r="D205" s="102"/>
      <c r="E205" s="103"/>
      <c r="F205" s="103"/>
      <c r="G205" s="103"/>
      <c r="H205" s="103"/>
      <c r="I205" s="103"/>
      <c r="J205" s="103"/>
      <c r="K205" s="103"/>
      <c r="L205" s="103"/>
      <c r="M205" s="103"/>
      <c r="N205" s="103"/>
      <c r="O205" s="103"/>
      <c r="P205" s="103"/>
      <c r="Q205" s="103"/>
      <c r="R205" s="103"/>
      <c r="S205" s="104"/>
      <c r="T205" s="165"/>
      <c r="U205" s="105"/>
      <c r="V205" s="106"/>
      <c r="W205" s="107"/>
      <c r="X205" s="108"/>
      <c r="Y205" s="109"/>
      <c r="Z205" s="110"/>
      <c r="AA205" s="151"/>
      <c r="AB205" s="64"/>
    </row>
    <row r="206" spans="1:28" s="41" customFormat="1" ht="59.25" customHeight="1" outlineLevel="1" x14ac:dyDescent="0.2">
      <c r="A206" s="160" t="s">
        <v>314</v>
      </c>
      <c r="B206" s="91"/>
      <c r="C206" s="211" t="s">
        <v>43</v>
      </c>
      <c r="D206" s="211" t="s">
        <v>35</v>
      </c>
      <c r="E206" s="112" t="s">
        <v>7</v>
      </c>
      <c r="F206" s="112"/>
      <c r="G206" s="112"/>
      <c r="H206" s="112"/>
      <c r="I206" s="112"/>
      <c r="J206" s="112"/>
      <c r="K206" s="112"/>
      <c r="L206" s="112"/>
      <c r="M206" s="112"/>
      <c r="N206" s="112"/>
      <c r="O206" s="112"/>
      <c r="P206" s="112"/>
      <c r="Q206" s="112"/>
      <c r="R206" s="112"/>
      <c r="S206" s="113">
        <v>1</v>
      </c>
      <c r="T206" s="113"/>
      <c r="U206" s="114"/>
      <c r="V206" s="86"/>
      <c r="W206" s="87">
        <f t="shared" ref="W206" si="139">U206+V206</f>
        <v>0</v>
      </c>
      <c r="X206" s="89">
        <f t="shared" ref="X206" si="140">U206*S206</f>
        <v>0</v>
      </c>
      <c r="Y206" s="88">
        <f t="shared" ref="Y206" si="141">V206*S206</f>
        <v>0</v>
      </c>
      <c r="Z206" s="87">
        <f t="shared" ref="Z206" si="142">Y206+X206</f>
        <v>0</v>
      </c>
      <c r="AA206" s="170" t="s">
        <v>128</v>
      </c>
      <c r="AB206" s="64"/>
    </row>
    <row r="207" spans="1:28" s="41" customFormat="1" ht="27" customHeight="1" x14ac:dyDescent="0.2">
      <c r="A207" s="100" t="s">
        <v>269</v>
      </c>
      <c r="B207" s="101"/>
      <c r="C207" s="85" t="s">
        <v>54</v>
      </c>
      <c r="D207" s="102"/>
      <c r="E207" s="103"/>
      <c r="F207" s="103"/>
      <c r="G207" s="103"/>
      <c r="H207" s="103"/>
      <c r="I207" s="103"/>
      <c r="J207" s="103"/>
      <c r="K207" s="103"/>
      <c r="L207" s="103"/>
      <c r="M207" s="103"/>
      <c r="N207" s="103"/>
      <c r="O207" s="103"/>
      <c r="P207" s="103"/>
      <c r="Q207" s="103"/>
      <c r="R207" s="103"/>
      <c r="S207" s="104"/>
      <c r="T207" s="165"/>
      <c r="U207" s="105"/>
      <c r="V207" s="106"/>
      <c r="W207" s="107"/>
      <c r="X207" s="108">
        <f>SUM(X208:X212)</f>
        <v>0</v>
      </c>
      <c r="Y207" s="109">
        <f>SUM(Y208:Y212)</f>
        <v>0</v>
      </c>
      <c r="Z207" s="110">
        <f>Y207+X207</f>
        <v>0</v>
      </c>
      <c r="AA207" s="151"/>
      <c r="AB207" s="64"/>
    </row>
    <row r="208" spans="1:28" s="41" customFormat="1" ht="41.25" customHeight="1" outlineLevel="1" x14ac:dyDescent="0.2">
      <c r="A208" s="160" t="s">
        <v>315</v>
      </c>
      <c r="B208" s="91"/>
      <c r="C208" s="127" t="s">
        <v>248</v>
      </c>
      <c r="D208" s="211" t="s">
        <v>81</v>
      </c>
      <c r="E208" s="112" t="s">
        <v>67</v>
      </c>
      <c r="F208" s="112"/>
      <c r="G208" s="112"/>
      <c r="H208" s="112">
        <f>13.09</f>
        <v>13.09</v>
      </c>
      <c r="I208" s="112"/>
      <c r="J208" s="112"/>
      <c r="K208" s="112"/>
      <c r="L208" s="112"/>
      <c r="M208" s="112"/>
      <c r="N208" s="112"/>
      <c r="O208" s="112"/>
      <c r="P208" s="112"/>
      <c r="Q208" s="112"/>
      <c r="R208" s="112"/>
      <c r="S208" s="113">
        <f t="shared" ref="S208:S212" si="143">SUM(F208:R208)</f>
        <v>13.09</v>
      </c>
      <c r="T208" s="92"/>
      <c r="U208" s="114"/>
      <c r="V208" s="86"/>
      <c r="W208" s="87">
        <f t="shared" ref="W208:W212" si="144">U208+V208</f>
        <v>0</v>
      </c>
      <c r="X208" s="89">
        <f t="shared" ref="X208:X212" si="145">U208*S208</f>
        <v>0</v>
      </c>
      <c r="Y208" s="88">
        <f t="shared" ref="Y208:Y212" si="146">V208*S208</f>
        <v>0</v>
      </c>
      <c r="Z208" s="87">
        <f t="shared" ref="Z208:Z212" si="147">Y208+X208</f>
        <v>0</v>
      </c>
      <c r="AA208" s="170"/>
      <c r="AB208" s="64"/>
    </row>
    <row r="209" spans="1:28" s="41" customFormat="1" ht="41.25" customHeight="1" outlineLevel="1" x14ac:dyDescent="0.2">
      <c r="A209" s="160" t="s">
        <v>316</v>
      </c>
      <c r="B209" s="91"/>
      <c r="C209" s="127" t="s">
        <v>249</v>
      </c>
      <c r="D209" s="211" t="s">
        <v>81</v>
      </c>
      <c r="E209" s="112" t="s">
        <v>67</v>
      </c>
      <c r="F209" s="112"/>
      <c r="G209" s="112"/>
      <c r="H209" s="112">
        <v>52.26</v>
      </c>
      <c r="I209" s="112"/>
      <c r="J209" s="112"/>
      <c r="K209" s="112"/>
      <c r="L209" s="112"/>
      <c r="M209" s="112"/>
      <c r="N209" s="112"/>
      <c r="O209" s="112"/>
      <c r="P209" s="112"/>
      <c r="Q209" s="112"/>
      <c r="R209" s="112"/>
      <c r="S209" s="113">
        <f t="shared" si="143"/>
        <v>52.26</v>
      </c>
      <c r="T209" s="92"/>
      <c r="U209" s="114"/>
      <c r="V209" s="86"/>
      <c r="W209" s="87">
        <f t="shared" si="144"/>
        <v>0</v>
      </c>
      <c r="X209" s="89">
        <f t="shared" si="145"/>
        <v>0</v>
      </c>
      <c r="Y209" s="88">
        <f t="shared" si="146"/>
        <v>0</v>
      </c>
      <c r="Z209" s="87">
        <f t="shared" si="147"/>
        <v>0</v>
      </c>
      <c r="AA209" s="170"/>
      <c r="AB209" s="64"/>
    </row>
    <row r="210" spans="1:28" s="41" customFormat="1" ht="41.25" customHeight="1" outlineLevel="1" x14ac:dyDescent="0.2">
      <c r="A210" s="160" t="s">
        <v>317</v>
      </c>
      <c r="B210" s="91"/>
      <c r="C210" s="127" t="s">
        <v>247</v>
      </c>
      <c r="D210" s="211" t="s">
        <v>81</v>
      </c>
      <c r="E210" s="112" t="s">
        <v>67</v>
      </c>
      <c r="F210" s="112"/>
      <c r="G210" s="112"/>
      <c r="H210" s="112">
        <v>17.260000000000002</v>
      </c>
      <c r="I210" s="112"/>
      <c r="J210" s="112"/>
      <c r="K210" s="112"/>
      <c r="L210" s="112"/>
      <c r="M210" s="112"/>
      <c r="N210" s="112"/>
      <c r="O210" s="112"/>
      <c r="P210" s="112"/>
      <c r="Q210" s="112"/>
      <c r="R210" s="112"/>
      <c r="S210" s="113">
        <f t="shared" si="143"/>
        <v>17.260000000000002</v>
      </c>
      <c r="T210" s="92"/>
      <c r="U210" s="114"/>
      <c r="V210" s="86"/>
      <c r="W210" s="87">
        <f t="shared" si="144"/>
        <v>0</v>
      </c>
      <c r="X210" s="89">
        <f t="shared" si="145"/>
        <v>0</v>
      </c>
      <c r="Y210" s="88">
        <f t="shared" si="146"/>
        <v>0</v>
      </c>
      <c r="Z210" s="87">
        <f t="shared" si="147"/>
        <v>0</v>
      </c>
      <c r="AA210" s="170"/>
      <c r="AB210" s="64"/>
    </row>
    <row r="211" spans="1:28" s="41" customFormat="1" ht="41.25" customHeight="1" outlineLevel="1" x14ac:dyDescent="0.2">
      <c r="A211" s="160" t="s">
        <v>318</v>
      </c>
      <c r="B211" s="91"/>
      <c r="C211" s="127" t="s">
        <v>134</v>
      </c>
      <c r="D211" s="211" t="s">
        <v>254</v>
      </c>
      <c r="E211" s="112" t="s">
        <v>67</v>
      </c>
      <c r="F211" s="112">
        <v>1.34</v>
      </c>
      <c r="G211" s="112">
        <v>1.34</v>
      </c>
      <c r="H211" s="112">
        <v>1.34</v>
      </c>
      <c r="I211" s="112">
        <v>1.34</v>
      </c>
      <c r="J211" s="112"/>
      <c r="K211" s="112"/>
      <c r="L211" s="112"/>
      <c r="M211" s="112"/>
      <c r="N211" s="112"/>
      <c r="O211" s="112"/>
      <c r="P211" s="112"/>
      <c r="Q211" s="112"/>
      <c r="R211" s="112"/>
      <c r="S211" s="113">
        <f t="shared" si="143"/>
        <v>5.36</v>
      </c>
      <c r="T211" s="92"/>
      <c r="U211" s="114"/>
      <c r="V211" s="86"/>
      <c r="W211" s="87">
        <f t="shared" si="144"/>
        <v>0</v>
      </c>
      <c r="X211" s="89">
        <f t="shared" si="145"/>
        <v>0</v>
      </c>
      <c r="Y211" s="88">
        <f t="shared" si="146"/>
        <v>0</v>
      </c>
      <c r="Z211" s="87">
        <f t="shared" si="147"/>
        <v>0</v>
      </c>
      <c r="AA211" s="170"/>
      <c r="AB211" s="64"/>
    </row>
    <row r="212" spans="1:28" s="41" customFormat="1" ht="41.25" customHeight="1" outlineLevel="1" x14ac:dyDescent="0.2">
      <c r="A212" s="160" t="s">
        <v>319</v>
      </c>
      <c r="B212" s="91"/>
      <c r="C212" s="127" t="s">
        <v>136</v>
      </c>
      <c r="D212" s="211" t="s">
        <v>254</v>
      </c>
      <c r="E212" s="112" t="s">
        <v>67</v>
      </c>
      <c r="F212" s="112">
        <v>6.02</v>
      </c>
      <c r="G212" s="112">
        <v>6.3</v>
      </c>
      <c r="H212" s="112">
        <v>16.989999999999998</v>
      </c>
      <c r="I212" s="112">
        <v>5.93</v>
      </c>
      <c r="J212" s="112"/>
      <c r="K212" s="112"/>
      <c r="L212" s="112"/>
      <c r="M212" s="112"/>
      <c r="N212" s="112"/>
      <c r="O212" s="112"/>
      <c r="P212" s="112"/>
      <c r="Q212" s="112"/>
      <c r="R212" s="112"/>
      <c r="S212" s="113">
        <f t="shared" si="143"/>
        <v>35.24</v>
      </c>
      <c r="T212" s="92"/>
      <c r="U212" s="114"/>
      <c r="V212" s="86"/>
      <c r="W212" s="87">
        <f t="shared" si="144"/>
        <v>0</v>
      </c>
      <c r="X212" s="89">
        <f t="shared" si="145"/>
        <v>0</v>
      </c>
      <c r="Y212" s="88">
        <f t="shared" si="146"/>
        <v>0</v>
      </c>
      <c r="Z212" s="87">
        <f t="shared" si="147"/>
        <v>0</v>
      </c>
      <c r="AA212" s="170" t="s">
        <v>137</v>
      </c>
      <c r="AB212" s="64"/>
    </row>
    <row r="213" spans="1:28" s="41" customFormat="1" ht="27" customHeight="1" x14ac:dyDescent="0.2">
      <c r="A213" s="172" t="s">
        <v>270</v>
      </c>
      <c r="B213" s="173"/>
      <c r="C213" s="174" t="s">
        <v>250</v>
      </c>
      <c r="D213" s="175"/>
      <c r="E213" s="176"/>
      <c r="F213" s="176"/>
      <c r="G213" s="176"/>
      <c r="H213" s="176"/>
      <c r="I213" s="176"/>
      <c r="J213" s="176"/>
      <c r="K213" s="176"/>
      <c r="L213" s="176"/>
      <c r="M213" s="176"/>
      <c r="N213" s="176"/>
      <c r="O213" s="176"/>
      <c r="P213" s="176"/>
      <c r="Q213" s="176"/>
      <c r="R213" s="176"/>
      <c r="S213" s="177"/>
      <c r="T213" s="178"/>
      <c r="U213" s="179"/>
      <c r="V213" s="180"/>
      <c r="W213" s="181"/>
      <c r="X213" s="182"/>
      <c r="Y213" s="183"/>
      <c r="Z213" s="184"/>
      <c r="AA213" s="185"/>
      <c r="AB213" s="64"/>
    </row>
    <row r="214" spans="1:28" s="41" customFormat="1" ht="27" customHeight="1" x14ac:dyDescent="0.2">
      <c r="A214" s="115" t="s">
        <v>271</v>
      </c>
      <c r="B214" s="116"/>
      <c r="C214" s="163" t="s">
        <v>94</v>
      </c>
      <c r="D214" s="117"/>
      <c r="E214" s="118"/>
      <c r="F214" s="118"/>
      <c r="G214" s="118"/>
      <c r="H214" s="118"/>
      <c r="I214" s="118"/>
      <c r="J214" s="118"/>
      <c r="K214" s="118"/>
      <c r="L214" s="118"/>
      <c r="M214" s="118"/>
      <c r="N214" s="118"/>
      <c r="O214" s="118"/>
      <c r="P214" s="118"/>
      <c r="Q214" s="118"/>
      <c r="R214" s="118"/>
      <c r="S214" s="119"/>
      <c r="T214" s="166"/>
      <c r="U214" s="120"/>
      <c r="V214" s="121"/>
      <c r="W214" s="122"/>
      <c r="X214" s="123"/>
      <c r="Y214" s="124"/>
      <c r="Z214" s="125"/>
      <c r="AA214" s="126"/>
      <c r="AB214" s="64"/>
    </row>
    <row r="215" spans="1:28" s="41" customFormat="1" ht="26.25" customHeight="1" collapsed="1" x14ac:dyDescent="0.2">
      <c r="A215" s="100" t="s">
        <v>272</v>
      </c>
      <c r="B215" s="101"/>
      <c r="C215" s="85" t="s">
        <v>55</v>
      </c>
      <c r="D215" s="102"/>
      <c r="E215" s="103"/>
      <c r="F215" s="103"/>
      <c r="G215" s="103"/>
      <c r="H215" s="103"/>
      <c r="I215" s="103"/>
      <c r="J215" s="103"/>
      <c r="K215" s="103"/>
      <c r="L215" s="103"/>
      <c r="M215" s="103"/>
      <c r="N215" s="103"/>
      <c r="O215" s="103"/>
      <c r="P215" s="103"/>
      <c r="Q215" s="103"/>
      <c r="R215" s="103"/>
      <c r="S215" s="104"/>
      <c r="T215" s="165"/>
      <c r="U215" s="105"/>
      <c r="V215" s="106"/>
      <c r="W215" s="107"/>
      <c r="X215" s="108"/>
      <c r="Y215" s="109"/>
      <c r="Z215" s="110"/>
      <c r="AA215" s="111"/>
      <c r="AB215" s="64"/>
    </row>
    <row r="216" spans="1:28" s="41" customFormat="1" ht="29.25" customHeight="1" x14ac:dyDescent="0.2">
      <c r="A216" s="162" t="s">
        <v>273</v>
      </c>
      <c r="B216" s="140"/>
      <c r="C216" s="159" t="s">
        <v>59</v>
      </c>
      <c r="D216" s="141"/>
      <c r="E216" s="142"/>
      <c r="F216" s="142"/>
      <c r="G216" s="142"/>
      <c r="H216" s="142"/>
      <c r="I216" s="142"/>
      <c r="J216" s="142"/>
      <c r="K216" s="142"/>
      <c r="L216" s="142"/>
      <c r="M216" s="142"/>
      <c r="N216" s="142"/>
      <c r="O216" s="142"/>
      <c r="P216" s="142"/>
      <c r="Q216" s="142"/>
      <c r="R216" s="142"/>
      <c r="S216" s="143"/>
      <c r="T216" s="157"/>
      <c r="U216" s="144"/>
      <c r="V216" s="145"/>
      <c r="W216" s="146"/>
      <c r="X216" s="147"/>
      <c r="Y216" s="148"/>
      <c r="Z216" s="149"/>
      <c r="AA216" s="150"/>
      <c r="AB216" s="64"/>
    </row>
    <row r="217" spans="1:28" s="42" customFormat="1" ht="64.5" customHeight="1" outlineLevel="1" x14ac:dyDescent="0.25">
      <c r="A217" s="160" t="s">
        <v>329</v>
      </c>
      <c r="B217" s="154"/>
      <c r="C217" s="233" t="s">
        <v>200</v>
      </c>
      <c r="D217" s="152" t="s">
        <v>57</v>
      </c>
      <c r="E217" s="112" t="s">
        <v>7</v>
      </c>
      <c r="F217" s="112"/>
      <c r="G217" s="112"/>
      <c r="H217" s="112"/>
      <c r="I217" s="112"/>
      <c r="J217" s="112"/>
      <c r="K217" s="112"/>
      <c r="L217" s="112"/>
      <c r="M217" s="112"/>
      <c r="N217" s="112"/>
      <c r="O217" s="112"/>
      <c r="P217" s="112"/>
      <c r="Q217" s="112"/>
      <c r="R217" s="112"/>
      <c r="S217" s="113">
        <v>1</v>
      </c>
      <c r="T217" s="167"/>
      <c r="U217" s="114"/>
      <c r="V217" s="86"/>
      <c r="W217" s="87">
        <f t="shared" ref="W217:W219" si="148">U217+V217</f>
        <v>0</v>
      </c>
      <c r="X217" s="89">
        <f t="shared" ref="X217:X219" si="149">U217*S217</f>
        <v>0</v>
      </c>
      <c r="Y217" s="88">
        <f t="shared" ref="Y217:Y219" si="150">V217*S217</f>
        <v>0</v>
      </c>
      <c r="Z217" s="87">
        <f t="shared" ref="Z217:Z219" si="151">Y217+X217</f>
        <v>0</v>
      </c>
      <c r="AA217" s="170" t="s">
        <v>190</v>
      </c>
      <c r="AB217" s="153"/>
    </row>
    <row r="218" spans="1:28" s="42" customFormat="1" ht="60" outlineLevel="1" x14ac:dyDescent="0.25">
      <c r="A218" s="160" t="s">
        <v>330</v>
      </c>
      <c r="B218" s="154"/>
      <c r="C218" s="235"/>
      <c r="D218" s="152" t="s">
        <v>99</v>
      </c>
      <c r="E218" s="112" t="s">
        <v>7</v>
      </c>
      <c r="F218" s="112"/>
      <c r="G218" s="112"/>
      <c r="H218" s="112"/>
      <c r="I218" s="112"/>
      <c r="J218" s="112"/>
      <c r="K218" s="112"/>
      <c r="L218" s="112"/>
      <c r="M218" s="112"/>
      <c r="N218" s="112"/>
      <c r="O218" s="112"/>
      <c r="P218" s="112"/>
      <c r="Q218" s="112"/>
      <c r="R218" s="112"/>
      <c r="S218" s="113">
        <v>1</v>
      </c>
      <c r="T218" s="167"/>
      <c r="U218" s="114"/>
      <c r="V218" s="86"/>
      <c r="W218" s="87">
        <f t="shared" si="148"/>
        <v>0</v>
      </c>
      <c r="X218" s="89">
        <f t="shared" si="149"/>
        <v>0</v>
      </c>
      <c r="Y218" s="88">
        <f t="shared" si="150"/>
        <v>0</v>
      </c>
      <c r="Z218" s="87">
        <f t="shared" si="151"/>
        <v>0</v>
      </c>
      <c r="AA218" s="170" t="s">
        <v>189</v>
      </c>
      <c r="AB218" s="153"/>
    </row>
    <row r="219" spans="1:28" s="42" customFormat="1" ht="60" outlineLevel="1" x14ac:dyDescent="0.25">
      <c r="A219" s="160" t="s">
        <v>331</v>
      </c>
      <c r="B219" s="154"/>
      <c r="C219" s="234"/>
      <c r="D219" s="152" t="s">
        <v>201</v>
      </c>
      <c r="E219" s="112" t="s">
        <v>7</v>
      </c>
      <c r="F219" s="112"/>
      <c r="G219" s="112"/>
      <c r="H219" s="112"/>
      <c r="I219" s="112"/>
      <c r="J219" s="112"/>
      <c r="K219" s="112"/>
      <c r="L219" s="112"/>
      <c r="M219" s="112"/>
      <c r="N219" s="112"/>
      <c r="O219" s="112"/>
      <c r="P219" s="112"/>
      <c r="Q219" s="112"/>
      <c r="R219" s="112"/>
      <c r="S219" s="113">
        <v>1</v>
      </c>
      <c r="T219" s="167"/>
      <c r="U219" s="114"/>
      <c r="V219" s="86"/>
      <c r="W219" s="87">
        <f t="shared" si="148"/>
        <v>0</v>
      </c>
      <c r="X219" s="89">
        <f t="shared" si="149"/>
        <v>0</v>
      </c>
      <c r="Y219" s="88">
        <f t="shared" si="150"/>
        <v>0</v>
      </c>
      <c r="Z219" s="87">
        <f t="shared" si="151"/>
        <v>0</v>
      </c>
      <c r="AA219" s="170" t="s">
        <v>202</v>
      </c>
      <c r="AB219" s="153"/>
    </row>
    <row r="220" spans="1:28" s="41" customFormat="1" ht="27" customHeight="1" x14ac:dyDescent="0.2">
      <c r="A220" s="162" t="s">
        <v>274</v>
      </c>
      <c r="B220" s="140"/>
      <c r="C220" s="164" t="s">
        <v>82</v>
      </c>
      <c r="D220" s="141"/>
      <c r="E220" s="142"/>
      <c r="F220" s="142"/>
      <c r="G220" s="142"/>
      <c r="H220" s="142"/>
      <c r="I220" s="142"/>
      <c r="J220" s="142"/>
      <c r="K220" s="142"/>
      <c r="L220" s="142"/>
      <c r="M220" s="142"/>
      <c r="N220" s="142"/>
      <c r="O220" s="142"/>
      <c r="P220" s="142"/>
      <c r="Q220" s="142"/>
      <c r="R220" s="142"/>
      <c r="S220" s="143"/>
      <c r="T220" s="157"/>
      <c r="U220" s="144"/>
      <c r="V220" s="145"/>
      <c r="W220" s="146"/>
      <c r="X220" s="147"/>
      <c r="Y220" s="148"/>
      <c r="Z220" s="149"/>
      <c r="AA220" s="150"/>
      <c r="AB220" s="64"/>
    </row>
    <row r="221" spans="1:28" s="42" customFormat="1" ht="30" outlineLevel="1" x14ac:dyDescent="0.25">
      <c r="A221" s="160" t="s">
        <v>332</v>
      </c>
      <c r="B221" s="154"/>
      <c r="C221" s="233" t="s">
        <v>196</v>
      </c>
      <c r="D221" s="211" t="s">
        <v>199</v>
      </c>
      <c r="E221" s="112" t="s">
        <v>7</v>
      </c>
      <c r="F221" s="112"/>
      <c r="G221" s="112"/>
      <c r="H221" s="112"/>
      <c r="I221" s="112"/>
      <c r="J221" s="112"/>
      <c r="K221" s="112"/>
      <c r="L221" s="112"/>
      <c r="M221" s="112"/>
      <c r="N221" s="112"/>
      <c r="O221" s="112"/>
      <c r="P221" s="112"/>
      <c r="Q221" s="112"/>
      <c r="R221" s="112"/>
      <c r="S221" s="113">
        <v>1</v>
      </c>
      <c r="T221" s="167"/>
      <c r="U221" s="114"/>
      <c r="V221" s="86"/>
      <c r="W221" s="87">
        <f t="shared" ref="W221:W230" si="152">U221+V221</f>
        <v>0</v>
      </c>
      <c r="X221" s="89">
        <f t="shared" ref="X221:X230" si="153">U221*S221</f>
        <v>0</v>
      </c>
      <c r="Y221" s="88">
        <f t="shared" ref="Y221:Y230" si="154">V221*S221</f>
        <v>0</v>
      </c>
      <c r="Z221" s="87">
        <f t="shared" ref="Z221:Z230" si="155">Y221+X221</f>
        <v>0</v>
      </c>
      <c r="AA221" s="170" t="s">
        <v>109</v>
      </c>
      <c r="AB221" s="153"/>
    </row>
    <row r="222" spans="1:28" s="42" customFormat="1" ht="49.5" customHeight="1" outlineLevel="1" x14ac:dyDescent="0.25">
      <c r="A222" s="160" t="s">
        <v>333</v>
      </c>
      <c r="B222" s="154"/>
      <c r="C222" s="235"/>
      <c r="D222" s="211" t="s">
        <v>197</v>
      </c>
      <c r="E222" s="112" t="s">
        <v>7</v>
      </c>
      <c r="F222" s="112"/>
      <c r="G222" s="112"/>
      <c r="H222" s="112"/>
      <c r="I222" s="112"/>
      <c r="J222" s="112"/>
      <c r="K222" s="112"/>
      <c r="L222" s="112"/>
      <c r="M222" s="112"/>
      <c r="N222" s="112"/>
      <c r="O222" s="112"/>
      <c r="P222" s="112"/>
      <c r="Q222" s="112"/>
      <c r="R222" s="112"/>
      <c r="S222" s="113">
        <v>1</v>
      </c>
      <c r="T222" s="167"/>
      <c r="U222" s="114"/>
      <c r="V222" s="86"/>
      <c r="W222" s="87">
        <f t="shared" si="152"/>
        <v>0</v>
      </c>
      <c r="X222" s="89">
        <f t="shared" si="153"/>
        <v>0</v>
      </c>
      <c r="Y222" s="88">
        <f t="shared" si="154"/>
        <v>0</v>
      </c>
      <c r="Z222" s="87">
        <f t="shared" si="155"/>
        <v>0</v>
      </c>
      <c r="AA222" s="170" t="s">
        <v>109</v>
      </c>
      <c r="AB222" s="153"/>
    </row>
    <row r="223" spans="1:28" s="42" customFormat="1" ht="49.5" customHeight="1" outlineLevel="1" x14ac:dyDescent="0.25">
      <c r="A223" s="160" t="s">
        <v>334</v>
      </c>
      <c r="B223" s="154"/>
      <c r="C223" s="235"/>
      <c r="D223" s="211" t="s">
        <v>198</v>
      </c>
      <c r="E223" s="112" t="s">
        <v>7</v>
      </c>
      <c r="F223" s="112"/>
      <c r="G223" s="112"/>
      <c r="H223" s="112"/>
      <c r="I223" s="112"/>
      <c r="J223" s="112"/>
      <c r="K223" s="112"/>
      <c r="L223" s="112"/>
      <c r="M223" s="112"/>
      <c r="N223" s="112"/>
      <c r="O223" s="112"/>
      <c r="P223" s="112"/>
      <c r="Q223" s="112"/>
      <c r="R223" s="112"/>
      <c r="S223" s="113">
        <v>1</v>
      </c>
      <c r="T223" s="167"/>
      <c r="U223" s="114"/>
      <c r="V223" s="86"/>
      <c r="W223" s="87">
        <f t="shared" si="152"/>
        <v>0</v>
      </c>
      <c r="X223" s="89">
        <f t="shared" si="153"/>
        <v>0</v>
      </c>
      <c r="Y223" s="88">
        <f t="shared" si="154"/>
        <v>0</v>
      </c>
      <c r="Z223" s="87">
        <f t="shared" si="155"/>
        <v>0</v>
      </c>
      <c r="AA223" s="170" t="s">
        <v>109</v>
      </c>
      <c r="AB223" s="153"/>
    </row>
    <row r="224" spans="1:28" s="42" customFormat="1" ht="45" outlineLevel="1" x14ac:dyDescent="0.25">
      <c r="A224" s="160" t="s">
        <v>335</v>
      </c>
      <c r="B224" s="154"/>
      <c r="C224" s="235"/>
      <c r="D224" s="211" t="s">
        <v>192</v>
      </c>
      <c r="E224" s="112" t="s">
        <v>7</v>
      </c>
      <c r="F224" s="112"/>
      <c r="G224" s="112"/>
      <c r="H224" s="112"/>
      <c r="I224" s="112"/>
      <c r="J224" s="112"/>
      <c r="K224" s="112"/>
      <c r="L224" s="112"/>
      <c r="M224" s="112"/>
      <c r="N224" s="112"/>
      <c r="O224" s="112"/>
      <c r="P224" s="112"/>
      <c r="Q224" s="112"/>
      <c r="R224" s="112"/>
      <c r="S224" s="113">
        <v>1</v>
      </c>
      <c r="T224" s="167"/>
      <c r="U224" s="114"/>
      <c r="V224" s="86"/>
      <c r="W224" s="87">
        <f t="shared" si="152"/>
        <v>0</v>
      </c>
      <c r="X224" s="89">
        <f t="shared" si="153"/>
        <v>0</v>
      </c>
      <c r="Y224" s="88">
        <f t="shared" si="154"/>
        <v>0</v>
      </c>
      <c r="Z224" s="87">
        <f t="shared" si="155"/>
        <v>0</v>
      </c>
      <c r="AA224" s="170" t="s">
        <v>194</v>
      </c>
      <c r="AB224" s="153"/>
    </row>
    <row r="225" spans="1:28" s="42" customFormat="1" ht="41.25" customHeight="1" outlineLevel="1" x14ac:dyDescent="0.25">
      <c r="A225" s="160" t="s">
        <v>336</v>
      </c>
      <c r="B225" s="154"/>
      <c r="C225" s="235"/>
      <c r="D225" s="155" t="s">
        <v>184</v>
      </c>
      <c r="E225" s="112" t="s">
        <v>7</v>
      </c>
      <c r="F225" s="112"/>
      <c r="G225" s="112"/>
      <c r="H225" s="112"/>
      <c r="I225" s="112"/>
      <c r="J225" s="112"/>
      <c r="K225" s="112"/>
      <c r="L225" s="112"/>
      <c r="M225" s="112"/>
      <c r="N225" s="112"/>
      <c r="O225" s="112"/>
      <c r="P225" s="112"/>
      <c r="Q225" s="112"/>
      <c r="R225" s="112"/>
      <c r="S225" s="113">
        <v>1</v>
      </c>
      <c r="T225" s="167"/>
      <c r="U225" s="114"/>
      <c r="V225" s="86"/>
      <c r="W225" s="87">
        <f t="shared" si="152"/>
        <v>0</v>
      </c>
      <c r="X225" s="89">
        <f t="shared" si="153"/>
        <v>0</v>
      </c>
      <c r="Y225" s="88">
        <f t="shared" si="154"/>
        <v>0</v>
      </c>
      <c r="Z225" s="87">
        <f t="shared" si="155"/>
        <v>0</v>
      </c>
      <c r="AA225" s="170" t="s">
        <v>193</v>
      </c>
      <c r="AB225" s="153"/>
    </row>
    <row r="226" spans="1:28" s="42" customFormat="1" ht="41.25" customHeight="1" outlineLevel="1" x14ac:dyDescent="0.25">
      <c r="A226" s="160" t="s">
        <v>337</v>
      </c>
      <c r="B226" s="154"/>
      <c r="C226" s="234"/>
      <c r="D226" s="155" t="s">
        <v>195</v>
      </c>
      <c r="E226" s="112" t="s">
        <v>7</v>
      </c>
      <c r="F226" s="112"/>
      <c r="G226" s="112"/>
      <c r="H226" s="112"/>
      <c r="I226" s="112"/>
      <c r="J226" s="112"/>
      <c r="K226" s="112"/>
      <c r="L226" s="112"/>
      <c r="M226" s="112"/>
      <c r="N226" s="112"/>
      <c r="O226" s="112"/>
      <c r="P226" s="112"/>
      <c r="Q226" s="112"/>
      <c r="R226" s="112"/>
      <c r="S226" s="113">
        <v>1</v>
      </c>
      <c r="T226" s="167"/>
      <c r="U226" s="114"/>
      <c r="V226" s="86"/>
      <c r="W226" s="87">
        <f t="shared" si="152"/>
        <v>0</v>
      </c>
      <c r="X226" s="89">
        <f t="shared" si="153"/>
        <v>0</v>
      </c>
      <c r="Y226" s="88">
        <f t="shared" si="154"/>
        <v>0</v>
      </c>
      <c r="Z226" s="87">
        <f t="shared" si="155"/>
        <v>0</v>
      </c>
      <c r="AA226" s="170" t="s">
        <v>109</v>
      </c>
      <c r="AB226" s="153"/>
    </row>
    <row r="227" spans="1:28" s="42" customFormat="1" ht="51" customHeight="1" outlineLevel="1" x14ac:dyDescent="0.25">
      <c r="A227" s="160" t="s">
        <v>338</v>
      </c>
      <c r="B227" s="154"/>
      <c r="C227" s="233" t="s">
        <v>259</v>
      </c>
      <c r="D227" s="211" t="s">
        <v>64</v>
      </c>
      <c r="E227" s="112" t="s">
        <v>7</v>
      </c>
      <c r="F227" s="112"/>
      <c r="G227" s="112"/>
      <c r="H227" s="112"/>
      <c r="I227" s="112"/>
      <c r="J227" s="112"/>
      <c r="K227" s="112"/>
      <c r="L227" s="112"/>
      <c r="M227" s="112"/>
      <c r="N227" s="112"/>
      <c r="O227" s="112"/>
      <c r="P227" s="112"/>
      <c r="Q227" s="112"/>
      <c r="R227" s="112"/>
      <c r="S227" s="113">
        <v>1</v>
      </c>
      <c r="T227" s="167"/>
      <c r="U227" s="114"/>
      <c r="V227" s="86"/>
      <c r="W227" s="87">
        <f t="shared" si="152"/>
        <v>0</v>
      </c>
      <c r="X227" s="89">
        <f t="shared" si="153"/>
        <v>0</v>
      </c>
      <c r="Y227" s="88">
        <f t="shared" si="154"/>
        <v>0</v>
      </c>
      <c r="Z227" s="87">
        <f t="shared" si="155"/>
        <v>0</v>
      </c>
      <c r="AA227" s="170" t="s">
        <v>208</v>
      </c>
      <c r="AB227" s="153"/>
    </row>
    <row r="228" spans="1:28" s="42" customFormat="1" ht="48" customHeight="1" outlineLevel="1" x14ac:dyDescent="0.25">
      <c r="A228" s="160" t="s">
        <v>339</v>
      </c>
      <c r="B228" s="154"/>
      <c r="C228" s="235"/>
      <c r="D228" s="211" t="s">
        <v>65</v>
      </c>
      <c r="E228" s="112" t="s">
        <v>7</v>
      </c>
      <c r="F228" s="112"/>
      <c r="G228" s="112"/>
      <c r="H228" s="112"/>
      <c r="I228" s="112"/>
      <c r="J228" s="112"/>
      <c r="K228" s="112"/>
      <c r="L228" s="112"/>
      <c r="M228" s="112"/>
      <c r="N228" s="112"/>
      <c r="O228" s="112"/>
      <c r="P228" s="112"/>
      <c r="Q228" s="112"/>
      <c r="R228" s="112"/>
      <c r="S228" s="113">
        <v>1</v>
      </c>
      <c r="T228" s="167"/>
      <c r="U228" s="114"/>
      <c r="V228" s="86"/>
      <c r="W228" s="87">
        <f t="shared" si="152"/>
        <v>0</v>
      </c>
      <c r="X228" s="89">
        <f t="shared" si="153"/>
        <v>0</v>
      </c>
      <c r="Y228" s="88">
        <f t="shared" si="154"/>
        <v>0</v>
      </c>
      <c r="Z228" s="87">
        <f t="shared" si="155"/>
        <v>0</v>
      </c>
      <c r="AA228" s="170" t="s">
        <v>204</v>
      </c>
      <c r="AB228" s="153"/>
    </row>
    <row r="229" spans="1:28" s="42" customFormat="1" ht="51" customHeight="1" outlineLevel="1" x14ac:dyDescent="0.25">
      <c r="A229" s="160" t="s">
        <v>340</v>
      </c>
      <c r="B229" s="154"/>
      <c r="C229" s="235"/>
      <c r="D229" s="155" t="s">
        <v>195</v>
      </c>
      <c r="E229" s="112" t="s">
        <v>7</v>
      </c>
      <c r="F229" s="112"/>
      <c r="G229" s="112"/>
      <c r="H229" s="112"/>
      <c r="I229" s="112"/>
      <c r="J229" s="112"/>
      <c r="K229" s="112"/>
      <c r="L229" s="112"/>
      <c r="M229" s="112"/>
      <c r="N229" s="112"/>
      <c r="O229" s="112"/>
      <c r="P229" s="112"/>
      <c r="Q229" s="112"/>
      <c r="R229" s="112"/>
      <c r="S229" s="113">
        <v>1</v>
      </c>
      <c r="T229" s="167"/>
      <c r="U229" s="114"/>
      <c r="V229" s="86"/>
      <c r="W229" s="87">
        <f t="shared" si="152"/>
        <v>0</v>
      </c>
      <c r="X229" s="89">
        <f t="shared" si="153"/>
        <v>0</v>
      </c>
      <c r="Y229" s="88">
        <f t="shared" si="154"/>
        <v>0</v>
      </c>
      <c r="Z229" s="87">
        <f t="shared" si="155"/>
        <v>0</v>
      </c>
      <c r="AA229" s="170" t="s">
        <v>207</v>
      </c>
      <c r="AB229" s="153"/>
    </row>
    <row r="230" spans="1:28" s="42" customFormat="1" ht="51" customHeight="1" outlineLevel="1" x14ac:dyDescent="0.25">
      <c r="A230" s="160" t="s">
        <v>341</v>
      </c>
      <c r="B230" s="154"/>
      <c r="C230" s="235"/>
      <c r="D230" s="155" t="s">
        <v>205</v>
      </c>
      <c r="E230" s="112" t="s">
        <v>7</v>
      </c>
      <c r="F230" s="112"/>
      <c r="G230" s="112"/>
      <c r="H230" s="112"/>
      <c r="I230" s="112"/>
      <c r="J230" s="112"/>
      <c r="K230" s="112"/>
      <c r="L230" s="112"/>
      <c r="M230" s="112"/>
      <c r="N230" s="112"/>
      <c r="O230" s="112"/>
      <c r="P230" s="112"/>
      <c r="Q230" s="112"/>
      <c r="R230" s="112"/>
      <c r="S230" s="113">
        <v>1</v>
      </c>
      <c r="T230" s="167"/>
      <c r="U230" s="114"/>
      <c r="V230" s="86"/>
      <c r="W230" s="87">
        <f t="shared" si="152"/>
        <v>0</v>
      </c>
      <c r="X230" s="89">
        <f t="shared" si="153"/>
        <v>0</v>
      </c>
      <c r="Y230" s="88">
        <f t="shared" si="154"/>
        <v>0</v>
      </c>
      <c r="Z230" s="87">
        <f t="shared" si="155"/>
        <v>0</v>
      </c>
      <c r="AA230" s="170" t="s">
        <v>206</v>
      </c>
      <c r="AB230" s="153"/>
    </row>
    <row r="231" spans="1:28" s="41" customFormat="1" ht="27" customHeight="1" x14ac:dyDescent="0.2">
      <c r="A231" s="162" t="s">
        <v>275</v>
      </c>
      <c r="B231" s="140"/>
      <c r="C231" s="159" t="s">
        <v>60</v>
      </c>
      <c r="D231" s="141"/>
      <c r="E231" s="142"/>
      <c r="F231" s="142"/>
      <c r="G231" s="142"/>
      <c r="H231" s="142"/>
      <c r="I231" s="142"/>
      <c r="J231" s="142"/>
      <c r="K231" s="142"/>
      <c r="L231" s="142"/>
      <c r="M231" s="142"/>
      <c r="N231" s="142"/>
      <c r="O231" s="142"/>
      <c r="P231" s="142"/>
      <c r="Q231" s="142"/>
      <c r="R231" s="142"/>
      <c r="S231" s="143"/>
      <c r="T231" s="157"/>
      <c r="U231" s="144"/>
      <c r="V231" s="145"/>
      <c r="W231" s="146"/>
      <c r="X231" s="147"/>
      <c r="Y231" s="148"/>
      <c r="Z231" s="149"/>
      <c r="AA231" s="150"/>
      <c r="AB231" s="64"/>
    </row>
    <row r="232" spans="1:28" s="42" customFormat="1" ht="45" outlineLevel="1" x14ac:dyDescent="0.25">
      <c r="A232" s="160" t="s">
        <v>342</v>
      </c>
      <c r="B232" s="154"/>
      <c r="C232" s="233" t="s">
        <v>216</v>
      </c>
      <c r="D232" s="211" t="s">
        <v>57</v>
      </c>
      <c r="E232" s="112" t="s">
        <v>7</v>
      </c>
      <c r="F232" s="112"/>
      <c r="G232" s="112"/>
      <c r="H232" s="112"/>
      <c r="I232" s="112"/>
      <c r="J232" s="112"/>
      <c r="K232" s="112"/>
      <c r="L232" s="112"/>
      <c r="M232" s="112"/>
      <c r="N232" s="112"/>
      <c r="O232" s="112"/>
      <c r="P232" s="112"/>
      <c r="Q232" s="112"/>
      <c r="R232" s="112"/>
      <c r="S232" s="113">
        <v>1</v>
      </c>
      <c r="T232" s="167"/>
      <c r="U232" s="114"/>
      <c r="V232" s="86"/>
      <c r="W232" s="87">
        <f t="shared" ref="W232:W233" si="156">U232+V232</f>
        <v>0</v>
      </c>
      <c r="X232" s="89">
        <f t="shared" ref="X232:X233" si="157">U232*S232</f>
        <v>0</v>
      </c>
      <c r="Y232" s="88">
        <f t="shared" ref="Y232:Y233" si="158">V232*S232</f>
        <v>0</v>
      </c>
      <c r="Z232" s="87">
        <f t="shared" ref="Z232:Z233" si="159">Y232+X232</f>
        <v>0</v>
      </c>
      <c r="AA232" s="158" t="s">
        <v>218</v>
      </c>
      <c r="AB232" s="153"/>
    </row>
    <row r="233" spans="1:28" s="42" customFormat="1" ht="31.35" customHeight="1" outlineLevel="1" x14ac:dyDescent="0.25">
      <c r="A233" s="160" t="s">
        <v>343</v>
      </c>
      <c r="B233" s="154"/>
      <c r="C233" s="235"/>
      <c r="D233" s="211" t="s">
        <v>58</v>
      </c>
      <c r="E233" s="112" t="s">
        <v>7</v>
      </c>
      <c r="F233" s="112"/>
      <c r="G233" s="112"/>
      <c r="H233" s="112"/>
      <c r="I233" s="112"/>
      <c r="J233" s="112"/>
      <c r="K233" s="112"/>
      <c r="L233" s="112"/>
      <c r="M233" s="112"/>
      <c r="N233" s="112"/>
      <c r="O233" s="112"/>
      <c r="P233" s="112"/>
      <c r="Q233" s="112"/>
      <c r="R233" s="112"/>
      <c r="S233" s="113">
        <v>1</v>
      </c>
      <c r="T233" s="167"/>
      <c r="U233" s="114"/>
      <c r="V233" s="86"/>
      <c r="W233" s="87">
        <f t="shared" si="156"/>
        <v>0</v>
      </c>
      <c r="X233" s="89">
        <f t="shared" si="157"/>
        <v>0</v>
      </c>
      <c r="Y233" s="88">
        <f t="shared" si="158"/>
        <v>0</v>
      </c>
      <c r="Z233" s="87">
        <f t="shared" si="159"/>
        <v>0</v>
      </c>
      <c r="AA233" s="158" t="s">
        <v>215</v>
      </c>
      <c r="AB233" s="153"/>
    </row>
    <row r="234" spans="1:28" s="42" customFormat="1" ht="31.35" customHeight="1" outlineLevel="1" x14ac:dyDescent="0.25">
      <c r="A234" s="160" t="s">
        <v>344</v>
      </c>
      <c r="B234" s="154"/>
      <c r="C234" s="234"/>
      <c r="D234" s="211" t="s">
        <v>83</v>
      </c>
      <c r="E234" s="112" t="s">
        <v>7</v>
      </c>
      <c r="F234" s="112"/>
      <c r="G234" s="112"/>
      <c r="H234" s="112"/>
      <c r="I234" s="112"/>
      <c r="J234" s="112"/>
      <c r="K234" s="112"/>
      <c r="L234" s="112"/>
      <c r="M234" s="112"/>
      <c r="N234" s="112"/>
      <c r="O234" s="112"/>
      <c r="P234" s="112"/>
      <c r="Q234" s="112"/>
      <c r="R234" s="112"/>
      <c r="S234" s="113">
        <v>1</v>
      </c>
      <c r="T234" s="194">
        <v>1.02</v>
      </c>
      <c r="U234" s="114"/>
      <c r="V234" s="86"/>
      <c r="W234" s="87">
        <f t="shared" ref="W234" si="160">U234+V234</f>
        <v>0</v>
      </c>
      <c r="X234" s="89">
        <f t="shared" ref="X234" si="161">U234*S234</f>
        <v>0</v>
      </c>
      <c r="Y234" s="88">
        <f>V234*S234*T234</f>
        <v>0</v>
      </c>
      <c r="Z234" s="87">
        <f t="shared" ref="Z234" si="162">Y234+X234</f>
        <v>0</v>
      </c>
      <c r="AA234" s="158" t="s">
        <v>217</v>
      </c>
      <c r="AB234" s="153"/>
    </row>
    <row r="235" spans="1:28" s="41" customFormat="1" ht="27" customHeight="1" x14ac:dyDescent="0.2">
      <c r="A235" s="162" t="s">
        <v>276</v>
      </c>
      <c r="B235" s="140"/>
      <c r="C235" s="159" t="s">
        <v>63</v>
      </c>
      <c r="D235" s="141"/>
      <c r="E235" s="142"/>
      <c r="F235" s="142"/>
      <c r="G235" s="142"/>
      <c r="H235" s="142"/>
      <c r="I235" s="142"/>
      <c r="J235" s="142"/>
      <c r="K235" s="142"/>
      <c r="L235" s="142"/>
      <c r="M235" s="142"/>
      <c r="N235" s="142"/>
      <c r="O235" s="142"/>
      <c r="P235" s="142"/>
      <c r="Q235" s="142"/>
      <c r="R235" s="142"/>
      <c r="S235" s="143"/>
      <c r="T235" s="157"/>
      <c r="U235" s="144"/>
      <c r="V235" s="145"/>
      <c r="W235" s="146"/>
      <c r="X235" s="147"/>
      <c r="Y235" s="148"/>
      <c r="Z235" s="149"/>
      <c r="AA235" s="150"/>
      <c r="AB235" s="64"/>
    </row>
    <row r="236" spans="1:28" s="42" customFormat="1" ht="45.75" customHeight="1" outlineLevel="1" x14ac:dyDescent="0.25">
      <c r="A236" s="160" t="s">
        <v>345</v>
      </c>
      <c r="B236" s="154"/>
      <c r="C236" s="233" t="s">
        <v>220</v>
      </c>
      <c r="D236" s="211" t="s">
        <v>226</v>
      </c>
      <c r="E236" s="112" t="s">
        <v>7</v>
      </c>
      <c r="F236" s="112"/>
      <c r="G236" s="112"/>
      <c r="H236" s="112"/>
      <c r="I236" s="112"/>
      <c r="J236" s="112"/>
      <c r="K236" s="112"/>
      <c r="L236" s="112"/>
      <c r="M236" s="112"/>
      <c r="N236" s="112"/>
      <c r="O236" s="112"/>
      <c r="P236" s="112"/>
      <c r="Q236" s="112"/>
      <c r="R236" s="112"/>
      <c r="S236" s="113">
        <v>1</v>
      </c>
      <c r="T236" s="167"/>
      <c r="U236" s="114"/>
      <c r="V236" s="86"/>
      <c r="W236" s="87">
        <f t="shared" ref="W236:W237" si="163">U236+V236</f>
        <v>0</v>
      </c>
      <c r="X236" s="89">
        <f t="shared" ref="X236:X237" si="164">U236*S236</f>
        <v>0</v>
      </c>
      <c r="Y236" s="88">
        <f t="shared" ref="Y236:Y237" si="165">V236*S236</f>
        <v>0</v>
      </c>
      <c r="Z236" s="87">
        <f t="shared" ref="Z236:Z237" si="166">Y236+X236</f>
        <v>0</v>
      </c>
      <c r="AA236" s="158" t="s">
        <v>219</v>
      </c>
      <c r="AB236" s="153"/>
    </row>
    <row r="237" spans="1:28" s="42" customFormat="1" ht="45.75" customHeight="1" outlineLevel="1" x14ac:dyDescent="0.25">
      <c r="A237" s="160" t="s">
        <v>346</v>
      </c>
      <c r="B237" s="154"/>
      <c r="C237" s="234"/>
      <c r="D237" s="211" t="s">
        <v>227</v>
      </c>
      <c r="E237" s="112" t="s">
        <v>7</v>
      </c>
      <c r="F237" s="112"/>
      <c r="G237" s="112"/>
      <c r="H237" s="112"/>
      <c r="I237" s="112"/>
      <c r="J237" s="112"/>
      <c r="K237" s="112"/>
      <c r="L237" s="112"/>
      <c r="M237" s="112"/>
      <c r="N237" s="112"/>
      <c r="O237" s="112"/>
      <c r="P237" s="112"/>
      <c r="Q237" s="112"/>
      <c r="R237" s="112"/>
      <c r="S237" s="113">
        <v>1</v>
      </c>
      <c r="T237" s="167"/>
      <c r="U237" s="114"/>
      <c r="V237" s="86"/>
      <c r="W237" s="87">
        <f t="shared" si="163"/>
        <v>0</v>
      </c>
      <c r="X237" s="89">
        <f t="shared" si="164"/>
        <v>0</v>
      </c>
      <c r="Y237" s="88">
        <f t="shared" si="165"/>
        <v>0</v>
      </c>
      <c r="Z237" s="87">
        <f t="shared" si="166"/>
        <v>0</v>
      </c>
      <c r="AA237" s="158" t="s">
        <v>221</v>
      </c>
      <c r="AB237" s="153"/>
    </row>
    <row r="238" spans="1:28" s="41" customFormat="1" ht="27" customHeight="1" x14ac:dyDescent="0.2">
      <c r="A238" s="100" t="s">
        <v>277</v>
      </c>
      <c r="B238" s="101"/>
      <c r="C238" s="85" t="s">
        <v>37</v>
      </c>
      <c r="D238" s="102"/>
      <c r="E238" s="103"/>
      <c r="F238" s="103"/>
      <c r="G238" s="103"/>
      <c r="H238" s="103"/>
      <c r="I238" s="103"/>
      <c r="J238" s="103"/>
      <c r="K238" s="103"/>
      <c r="L238" s="103"/>
      <c r="M238" s="103"/>
      <c r="N238" s="103"/>
      <c r="O238" s="103"/>
      <c r="P238" s="103"/>
      <c r="Q238" s="103"/>
      <c r="R238" s="103"/>
      <c r="S238" s="104"/>
      <c r="T238" s="165"/>
      <c r="U238" s="105"/>
      <c r="V238" s="106"/>
      <c r="W238" s="107"/>
      <c r="X238" s="108"/>
      <c r="Y238" s="109"/>
      <c r="Z238" s="110"/>
      <c r="AA238" s="111"/>
      <c r="AB238" s="64"/>
    </row>
    <row r="239" spans="1:28" ht="31.35" customHeight="1" outlineLevel="1" x14ac:dyDescent="0.25">
      <c r="A239" s="160" t="s">
        <v>347</v>
      </c>
      <c r="B239" s="91"/>
      <c r="C239" s="237" t="s">
        <v>41</v>
      </c>
      <c r="D239" s="211" t="s">
        <v>29</v>
      </c>
      <c r="E239" s="112" t="s">
        <v>7</v>
      </c>
      <c r="F239" s="112"/>
      <c r="G239" s="112"/>
      <c r="H239" s="112"/>
      <c r="I239" s="112"/>
      <c r="J239" s="112"/>
      <c r="K239" s="112"/>
      <c r="L239" s="112"/>
      <c r="M239" s="112"/>
      <c r="N239" s="112"/>
      <c r="O239" s="112"/>
      <c r="P239" s="112"/>
      <c r="Q239" s="112"/>
      <c r="R239" s="112"/>
      <c r="S239" s="113">
        <v>1</v>
      </c>
      <c r="T239" s="169"/>
      <c r="U239" s="114"/>
      <c r="V239" s="86"/>
      <c r="W239" s="87">
        <f t="shared" ref="W239:W242" si="167">U239+V239</f>
        <v>0</v>
      </c>
      <c r="X239" s="89">
        <f t="shared" ref="X239:X242" si="168">U239*S239</f>
        <v>0</v>
      </c>
      <c r="Y239" s="88">
        <f t="shared" ref="Y239:Y242" si="169">V239*S239</f>
        <v>0</v>
      </c>
      <c r="Z239" s="87">
        <f t="shared" ref="Z239:Z242" si="170">Y239+X239</f>
        <v>0</v>
      </c>
      <c r="AA239" s="230" t="s">
        <v>128</v>
      </c>
      <c r="AB239" s="64"/>
    </row>
    <row r="240" spans="1:28" ht="41.25" customHeight="1" outlineLevel="1" x14ac:dyDescent="0.25">
      <c r="A240" s="160" t="s">
        <v>348</v>
      </c>
      <c r="B240" s="91"/>
      <c r="C240" s="237"/>
      <c r="D240" s="211" t="s">
        <v>39</v>
      </c>
      <c r="E240" s="112" t="s">
        <v>7</v>
      </c>
      <c r="F240" s="112"/>
      <c r="G240" s="112"/>
      <c r="H240" s="112"/>
      <c r="I240" s="112"/>
      <c r="J240" s="112"/>
      <c r="K240" s="112"/>
      <c r="L240" s="112"/>
      <c r="M240" s="112"/>
      <c r="N240" s="112"/>
      <c r="O240" s="112"/>
      <c r="P240" s="112"/>
      <c r="Q240" s="112"/>
      <c r="R240" s="112"/>
      <c r="S240" s="113">
        <v>1</v>
      </c>
      <c r="T240" s="169"/>
      <c r="U240" s="114"/>
      <c r="V240" s="86"/>
      <c r="W240" s="87">
        <f t="shared" si="167"/>
        <v>0</v>
      </c>
      <c r="X240" s="89">
        <f t="shared" si="168"/>
        <v>0</v>
      </c>
      <c r="Y240" s="88">
        <f t="shared" si="169"/>
        <v>0</v>
      </c>
      <c r="Z240" s="87">
        <f t="shared" si="170"/>
        <v>0</v>
      </c>
      <c r="AA240" s="231"/>
      <c r="AB240" s="64"/>
    </row>
    <row r="241" spans="1:28" ht="41.25" customHeight="1" outlineLevel="1" x14ac:dyDescent="0.25">
      <c r="A241" s="160" t="s">
        <v>349</v>
      </c>
      <c r="B241" s="91"/>
      <c r="C241" s="237"/>
      <c r="D241" s="211" t="s">
        <v>30</v>
      </c>
      <c r="E241" s="112" t="s">
        <v>7</v>
      </c>
      <c r="F241" s="112"/>
      <c r="G241" s="112"/>
      <c r="H241" s="112"/>
      <c r="I241" s="112"/>
      <c r="J241" s="112"/>
      <c r="K241" s="112"/>
      <c r="L241" s="112"/>
      <c r="M241" s="112"/>
      <c r="N241" s="112"/>
      <c r="O241" s="112"/>
      <c r="P241" s="112"/>
      <c r="Q241" s="112"/>
      <c r="R241" s="112"/>
      <c r="S241" s="113">
        <v>1</v>
      </c>
      <c r="T241" s="169"/>
      <c r="U241" s="114"/>
      <c r="V241" s="86"/>
      <c r="W241" s="87">
        <f t="shared" si="167"/>
        <v>0</v>
      </c>
      <c r="X241" s="89">
        <f t="shared" si="168"/>
        <v>0</v>
      </c>
      <c r="Y241" s="88">
        <f t="shared" si="169"/>
        <v>0</v>
      </c>
      <c r="Z241" s="87">
        <f t="shared" si="170"/>
        <v>0</v>
      </c>
      <c r="AA241" s="231"/>
      <c r="AB241" s="64"/>
    </row>
    <row r="242" spans="1:28" ht="31.35" customHeight="1" outlineLevel="1" x14ac:dyDescent="0.25">
      <c r="A242" s="160" t="s">
        <v>350</v>
      </c>
      <c r="B242" s="91"/>
      <c r="C242" s="237"/>
      <c r="D242" s="211" t="s">
        <v>36</v>
      </c>
      <c r="E242" s="112" t="s">
        <v>7</v>
      </c>
      <c r="F242" s="112"/>
      <c r="G242" s="112"/>
      <c r="H242" s="112"/>
      <c r="I242" s="112"/>
      <c r="J242" s="112"/>
      <c r="K242" s="112"/>
      <c r="L242" s="112"/>
      <c r="M242" s="112"/>
      <c r="N242" s="112"/>
      <c r="O242" s="112"/>
      <c r="P242" s="112"/>
      <c r="Q242" s="112"/>
      <c r="R242" s="112"/>
      <c r="S242" s="113">
        <v>1</v>
      </c>
      <c r="T242" s="169"/>
      <c r="U242" s="114"/>
      <c r="V242" s="86"/>
      <c r="W242" s="87">
        <f t="shared" si="167"/>
        <v>0</v>
      </c>
      <c r="X242" s="89">
        <f t="shared" si="168"/>
        <v>0</v>
      </c>
      <c r="Y242" s="88">
        <f t="shared" si="169"/>
        <v>0</v>
      </c>
      <c r="Z242" s="87">
        <f t="shared" si="170"/>
        <v>0</v>
      </c>
      <c r="AA242" s="232"/>
      <c r="AB242" s="64"/>
    </row>
    <row r="243" spans="1:28" s="41" customFormat="1" ht="27" customHeight="1" x14ac:dyDescent="0.2">
      <c r="A243" s="100" t="s">
        <v>278</v>
      </c>
      <c r="B243" s="101"/>
      <c r="C243" s="85" t="s">
        <v>38</v>
      </c>
      <c r="D243" s="102"/>
      <c r="E243" s="103"/>
      <c r="F243" s="103"/>
      <c r="G243" s="103"/>
      <c r="H243" s="103"/>
      <c r="I243" s="103"/>
      <c r="J243" s="103"/>
      <c r="K243" s="103"/>
      <c r="L243" s="103"/>
      <c r="M243" s="103"/>
      <c r="N243" s="103"/>
      <c r="O243" s="103"/>
      <c r="P243" s="103"/>
      <c r="Q243" s="103"/>
      <c r="R243" s="103"/>
      <c r="S243" s="104"/>
      <c r="T243" s="165"/>
      <c r="U243" s="105"/>
      <c r="V243" s="106"/>
      <c r="W243" s="107"/>
      <c r="X243" s="108"/>
      <c r="Y243" s="109"/>
      <c r="Z243" s="110"/>
      <c r="AA243" s="151"/>
      <c r="AB243" s="64"/>
    </row>
    <row r="244" spans="1:28" s="41" customFormat="1" ht="59.25" customHeight="1" outlineLevel="1" x14ac:dyDescent="0.2">
      <c r="A244" s="160" t="s">
        <v>351</v>
      </c>
      <c r="B244" s="91"/>
      <c r="C244" s="211" t="s">
        <v>43</v>
      </c>
      <c r="D244" s="211" t="s">
        <v>35</v>
      </c>
      <c r="E244" s="112" t="s">
        <v>7</v>
      </c>
      <c r="F244" s="112"/>
      <c r="G244" s="112"/>
      <c r="H244" s="112"/>
      <c r="I244" s="112"/>
      <c r="J244" s="112"/>
      <c r="K244" s="112"/>
      <c r="L244" s="112"/>
      <c r="M244" s="112"/>
      <c r="N244" s="112"/>
      <c r="O244" s="112"/>
      <c r="P244" s="112"/>
      <c r="Q244" s="112"/>
      <c r="R244" s="112"/>
      <c r="S244" s="113">
        <v>1</v>
      </c>
      <c r="T244" s="113"/>
      <c r="U244" s="114"/>
      <c r="V244" s="86"/>
      <c r="W244" s="87">
        <f t="shared" ref="W244" si="171">U244+V244</f>
        <v>0</v>
      </c>
      <c r="X244" s="89">
        <f t="shared" ref="X244" si="172">U244*S244</f>
        <v>0</v>
      </c>
      <c r="Y244" s="88">
        <f t="shared" ref="Y244" si="173">V244*S244</f>
        <v>0</v>
      </c>
      <c r="Z244" s="87">
        <f t="shared" ref="Z244" si="174">Y244+X244</f>
        <v>0</v>
      </c>
      <c r="AA244" s="170" t="s">
        <v>128</v>
      </c>
      <c r="AB244" s="64"/>
    </row>
    <row r="245" spans="1:28" s="41" customFormat="1" ht="27" customHeight="1" x14ac:dyDescent="0.2">
      <c r="A245" s="100" t="s">
        <v>279</v>
      </c>
      <c r="B245" s="101"/>
      <c r="C245" s="85" t="s">
        <v>54</v>
      </c>
      <c r="D245" s="102"/>
      <c r="E245" s="103"/>
      <c r="F245" s="103"/>
      <c r="G245" s="103"/>
      <c r="H245" s="103"/>
      <c r="I245" s="103"/>
      <c r="J245" s="103"/>
      <c r="K245" s="103"/>
      <c r="L245" s="103"/>
      <c r="M245" s="103"/>
      <c r="N245" s="103"/>
      <c r="O245" s="103"/>
      <c r="P245" s="103"/>
      <c r="Q245" s="103"/>
      <c r="R245" s="103"/>
      <c r="S245" s="104"/>
      <c r="T245" s="165"/>
      <c r="U245" s="105"/>
      <c r="V245" s="106"/>
      <c r="W245" s="107"/>
      <c r="X245" s="108">
        <f>SUM(X246:X250)</f>
        <v>0</v>
      </c>
      <c r="Y245" s="109">
        <f>SUM(Y246:Y250)</f>
        <v>0</v>
      </c>
      <c r="Z245" s="110">
        <f>Y245+X245</f>
        <v>0</v>
      </c>
      <c r="AA245" s="151"/>
      <c r="AB245" s="64"/>
    </row>
    <row r="246" spans="1:28" s="41" customFormat="1" ht="41.25" customHeight="1" outlineLevel="1" x14ac:dyDescent="0.2">
      <c r="A246" s="160" t="s">
        <v>352</v>
      </c>
      <c r="B246" s="91"/>
      <c r="C246" s="127" t="s">
        <v>253</v>
      </c>
      <c r="D246" s="211" t="s">
        <v>81</v>
      </c>
      <c r="E246" s="112" t="s">
        <v>67</v>
      </c>
      <c r="F246" s="112"/>
      <c r="G246" s="112">
        <f>23.61</f>
        <v>23.61</v>
      </c>
      <c r="H246" s="112"/>
      <c r="I246" s="112"/>
      <c r="J246" s="112"/>
      <c r="K246" s="112"/>
      <c r="L246" s="112"/>
      <c r="M246" s="112"/>
      <c r="N246" s="112"/>
      <c r="O246" s="112"/>
      <c r="P246" s="112"/>
      <c r="Q246" s="112"/>
      <c r="R246" s="112"/>
      <c r="S246" s="113">
        <f t="shared" ref="S246:S250" si="175">SUM(F246:R246)</f>
        <v>23.61</v>
      </c>
      <c r="T246" s="92"/>
      <c r="U246" s="114"/>
      <c r="V246" s="86"/>
      <c r="W246" s="87">
        <f t="shared" ref="W246:W250" si="176">U246+V246</f>
        <v>0</v>
      </c>
      <c r="X246" s="89">
        <f t="shared" ref="X246:X250" si="177">U246*S246</f>
        <v>0</v>
      </c>
      <c r="Y246" s="88">
        <f t="shared" ref="Y246:Y250" si="178">V246*S246</f>
        <v>0</v>
      </c>
      <c r="Z246" s="87">
        <f t="shared" ref="Z246:Z250" si="179">Y246+X246</f>
        <v>0</v>
      </c>
      <c r="AA246" s="170"/>
      <c r="AB246" s="64"/>
    </row>
    <row r="247" spans="1:28" s="41" customFormat="1" ht="41.25" customHeight="1" outlineLevel="1" x14ac:dyDescent="0.2">
      <c r="A247" s="160" t="s">
        <v>353</v>
      </c>
      <c r="B247" s="91"/>
      <c r="C247" s="127" t="s">
        <v>252</v>
      </c>
      <c r="D247" s="211" t="s">
        <v>81</v>
      </c>
      <c r="E247" s="112" t="s">
        <v>67</v>
      </c>
      <c r="F247" s="112"/>
      <c r="G247" s="112">
        <f>48.35</f>
        <v>48.35</v>
      </c>
      <c r="H247" s="112"/>
      <c r="I247" s="112"/>
      <c r="J247" s="112"/>
      <c r="K247" s="112"/>
      <c r="L247" s="112"/>
      <c r="M247" s="112"/>
      <c r="N247" s="112"/>
      <c r="O247" s="112"/>
      <c r="P247" s="112"/>
      <c r="Q247" s="112"/>
      <c r="R247" s="112"/>
      <c r="S247" s="113">
        <f t="shared" si="175"/>
        <v>48.35</v>
      </c>
      <c r="T247" s="92"/>
      <c r="U247" s="114"/>
      <c r="V247" s="86"/>
      <c r="W247" s="87">
        <f t="shared" si="176"/>
        <v>0</v>
      </c>
      <c r="X247" s="89">
        <f t="shared" si="177"/>
        <v>0</v>
      </c>
      <c r="Y247" s="88">
        <f t="shared" si="178"/>
        <v>0</v>
      </c>
      <c r="Z247" s="87">
        <f t="shared" si="179"/>
        <v>0</v>
      </c>
      <c r="AA247" s="170"/>
      <c r="AB247" s="64"/>
    </row>
    <row r="248" spans="1:28" s="41" customFormat="1" ht="41.25" customHeight="1" outlineLevel="1" x14ac:dyDescent="0.2">
      <c r="A248" s="160" t="s">
        <v>354</v>
      </c>
      <c r="B248" s="91"/>
      <c r="C248" s="127" t="s">
        <v>251</v>
      </c>
      <c r="D248" s="211" t="s">
        <v>81</v>
      </c>
      <c r="E248" s="112" t="s">
        <v>67</v>
      </c>
      <c r="F248" s="112">
        <v>17.329999999999998</v>
      </c>
      <c r="G248" s="112"/>
      <c r="H248" s="112"/>
      <c r="I248" s="112"/>
      <c r="J248" s="112"/>
      <c r="K248" s="112"/>
      <c r="L248" s="112"/>
      <c r="M248" s="112"/>
      <c r="N248" s="112"/>
      <c r="O248" s="112"/>
      <c r="P248" s="112"/>
      <c r="Q248" s="112"/>
      <c r="R248" s="112"/>
      <c r="S248" s="113">
        <f t="shared" si="175"/>
        <v>17.329999999999998</v>
      </c>
      <c r="T248" s="92"/>
      <c r="U248" s="114"/>
      <c r="V248" s="86"/>
      <c r="W248" s="87">
        <f t="shared" si="176"/>
        <v>0</v>
      </c>
      <c r="X248" s="89">
        <f t="shared" si="177"/>
        <v>0</v>
      </c>
      <c r="Y248" s="88">
        <f t="shared" si="178"/>
        <v>0</v>
      </c>
      <c r="Z248" s="87">
        <f t="shared" si="179"/>
        <v>0</v>
      </c>
      <c r="AA248" s="170"/>
      <c r="AB248" s="64"/>
    </row>
    <row r="249" spans="1:28" s="41" customFormat="1" ht="41.25" customHeight="1" outlineLevel="1" x14ac:dyDescent="0.2">
      <c r="A249" s="160" t="s">
        <v>355</v>
      </c>
      <c r="B249" s="91"/>
      <c r="C249" s="127" t="s">
        <v>134</v>
      </c>
      <c r="D249" s="211" t="s">
        <v>254</v>
      </c>
      <c r="E249" s="112" t="s">
        <v>67</v>
      </c>
      <c r="F249" s="112">
        <v>1.34</v>
      </c>
      <c r="G249" s="112">
        <v>1.34</v>
      </c>
      <c r="H249" s="112">
        <v>1.34</v>
      </c>
      <c r="I249" s="112"/>
      <c r="J249" s="112"/>
      <c r="K249" s="112"/>
      <c r="L249" s="112"/>
      <c r="M249" s="112"/>
      <c r="N249" s="112"/>
      <c r="O249" s="112"/>
      <c r="P249" s="112"/>
      <c r="Q249" s="112"/>
      <c r="R249" s="112"/>
      <c r="S249" s="113">
        <f t="shared" si="175"/>
        <v>4.0199999999999996</v>
      </c>
      <c r="T249" s="92"/>
      <c r="U249" s="114"/>
      <c r="V249" s="86"/>
      <c r="W249" s="87">
        <f t="shared" si="176"/>
        <v>0</v>
      </c>
      <c r="X249" s="89">
        <f t="shared" si="177"/>
        <v>0</v>
      </c>
      <c r="Y249" s="88">
        <f t="shared" si="178"/>
        <v>0</v>
      </c>
      <c r="Z249" s="87">
        <f t="shared" si="179"/>
        <v>0</v>
      </c>
      <c r="AA249" s="170"/>
      <c r="AB249" s="64"/>
    </row>
    <row r="250" spans="1:28" s="41" customFormat="1" ht="41.25" customHeight="1" outlineLevel="1" x14ac:dyDescent="0.2">
      <c r="A250" s="160" t="s">
        <v>356</v>
      </c>
      <c r="B250" s="91"/>
      <c r="C250" s="127" t="s">
        <v>136</v>
      </c>
      <c r="D250" s="211" t="s">
        <v>254</v>
      </c>
      <c r="E250" s="112" t="s">
        <v>67</v>
      </c>
      <c r="F250" s="112">
        <v>14.98</v>
      </c>
      <c r="G250" s="112">
        <v>6.24</v>
      </c>
      <c r="H250" s="112">
        <v>6.32</v>
      </c>
      <c r="I250" s="112"/>
      <c r="J250" s="112"/>
      <c r="K250" s="112"/>
      <c r="L250" s="112"/>
      <c r="M250" s="112"/>
      <c r="N250" s="112"/>
      <c r="O250" s="112"/>
      <c r="P250" s="112"/>
      <c r="Q250" s="112"/>
      <c r="R250" s="112"/>
      <c r="S250" s="113">
        <f t="shared" si="175"/>
        <v>27.54</v>
      </c>
      <c r="T250" s="92"/>
      <c r="U250" s="114"/>
      <c r="V250" s="86"/>
      <c r="W250" s="87">
        <f t="shared" si="176"/>
        <v>0</v>
      </c>
      <c r="X250" s="89">
        <f t="shared" si="177"/>
        <v>0</v>
      </c>
      <c r="Y250" s="88">
        <f t="shared" si="178"/>
        <v>0</v>
      </c>
      <c r="Z250" s="87">
        <f t="shared" si="179"/>
        <v>0</v>
      </c>
      <c r="AA250" s="170" t="s">
        <v>137</v>
      </c>
      <c r="AB250" s="64"/>
    </row>
    <row r="251" spans="1:28" s="41" customFormat="1" ht="27" customHeight="1" x14ac:dyDescent="0.2">
      <c r="A251" s="172" t="s">
        <v>280</v>
      </c>
      <c r="B251" s="173"/>
      <c r="C251" s="174" t="s">
        <v>255</v>
      </c>
      <c r="D251" s="175"/>
      <c r="E251" s="176"/>
      <c r="F251" s="176"/>
      <c r="G251" s="176"/>
      <c r="H251" s="176"/>
      <c r="I251" s="176"/>
      <c r="J251" s="176"/>
      <c r="K251" s="176"/>
      <c r="L251" s="176"/>
      <c r="M251" s="176"/>
      <c r="N251" s="176"/>
      <c r="O251" s="176"/>
      <c r="P251" s="176"/>
      <c r="Q251" s="176"/>
      <c r="R251" s="176"/>
      <c r="S251" s="177"/>
      <c r="T251" s="178"/>
      <c r="U251" s="179"/>
      <c r="V251" s="180"/>
      <c r="W251" s="181"/>
      <c r="X251" s="182"/>
      <c r="Y251" s="183"/>
      <c r="Z251" s="184"/>
      <c r="AA251" s="185"/>
      <c r="AB251" s="64"/>
    </row>
    <row r="252" spans="1:28" s="41" customFormat="1" ht="27" customHeight="1" x14ac:dyDescent="0.2">
      <c r="A252" s="115" t="s">
        <v>281</v>
      </c>
      <c r="B252" s="116"/>
      <c r="C252" s="163" t="s">
        <v>94</v>
      </c>
      <c r="D252" s="117"/>
      <c r="E252" s="118"/>
      <c r="F252" s="118"/>
      <c r="G252" s="118"/>
      <c r="H252" s="118"/>
      <c r="I252" s="118"/>
      <c r="J252" s="118"/>
      <c r="K252" s="118"/>
      <c r="L252" s="118"/>
      <c r="M252" s="118"/>
      <c r="N252" s="118"/>
      <c r="O252" s="118"/>
      <c r="P252" s="118"/>
      <c r="Q252" s="118"/>
      <c r="R252" s="118"/>
      <c r="S252" s="119"/>
      <c r="T252" s="166"/>
      <c r="U252" s="120"/>
      <c r="V252" s="121"/>
      <c r="W252" s="122"/>
      <c r="X252" s="123"/>
      <c r="Y252" s="124"/>
      <c r="Z252" s="125"/>
      <c r="AA252" s="126"/>
      <c r="AB252" s="64"/>
    </row>
    <row r="253" spans="1:28" s="41" customFormat="1" ht="26.25" customHeight="1" collapsed="1" x14ac:dyDescent="0.2">
      <c r="A253" s="100" t="s">
        <v>282</v>
      </c>
      <c r="B253" s="101"/>
      <c r="C253" s="85" t="s">
        <v>55</v>
      </c>
      <c r="D253" s="102"/>
      <c r="E253" s="103"/>
      <c r="F253" s="103"/>
      <c r="G253" s="103"/>
      <c r="H253" s="103"/>
      <c r="I253" s="103"/>
      <c r="J253" s="103"/>
      <c r="K253" s="103"/>
      <c r="L253" s="103"/>
      <c r="M253" s="103"/>
      <c r="N253" s="103"/>
      <c r="O253" s="103"/>
      <c r="P253" s="103"/>
      <c r="Q253" s="103"/>
      <c r="R253" s="103"/>
      <c r="S253" s="104"/>
      <c r="T253" s="165"/>
      <c r="U253" s="105"/>
      <c r="V253" s="106"/>
      <c r="W253" s="107"/>
      <c r="X253" s="108"/>
      <c r="Y253" s="109"/>
      <c r="Z253" s="110"/>
      <c r="AA253" s="111"/>
      <c r="AB253" s="64"/>
    </row>
    <row r="254" spans="1:28" s="41" customFormat="1" ht="29.25" customHeight="1" x14ac:dyDescent="0.2">
      <c r="A254" s="162" t="s">
        <v>283</v>
      </c>
      <c r="B254" s="140"/>
      <c r="C254" s="159" t="s">
        <v>59</v>
      </c>
      <c r="D254" s="141"/>
      <c r="E254" s="142"/>
      <c r="F254" s="142"/>
      <c r="G254" s="142"/>
      <c r="H254" s="142"/>
      <c r="I254" s="142"/>
      <c r="J254" s="142"/>
      <c r="K254" s="142"/>
      <c r="L254" s="142"/>
      <c r="M254" s="142"/>
      <c r="N254" s="142"/>
      <c r="O254" s="142"/>
      <c r="P254" s="142"/>
      <c r="Q254" s="142"/>
      <c r="R254" s="142"/>
      <c r="S254" s="143"/>
      <c r="T254" s="157"/>
      <c r="U254" s="144"/>
      <c r="V254" s="145"/>
      <c r="W254" s="146"/>
      <c r="X254" s="147"/>
      <c r="Y254" s="148"/>
      <c r="Z254" s="149"/>
      <c r="AA254" s="150"/>
      <c r="AB254" s="64"/>
    </row>
    <row r="255" spans="1:28" s="42" customFormat="1" ht="64.5" customHeight="1" outlineLevel="1" x14ac:dyDescent="0.25">
      <c r="A255" s="160" t="s">
        <v>357</v>
      </c>
      <c r="B255" s="154"/>
      <c r="C255" s="233" t="s">
        <v>200</v>
      </c>
      <c r="D255" s="152" t="s">
        <v>57</v>
      </c>
      <c r="E255" s="112" t="s">
        <v>7</v>
      </c>
      <c r="F255" s="112"/>
      <c r="G255" s="112"/>
      <c r="H255" s="112"/>
      <c r="I255" s="112"/>
      <c r="J255" s="112"/>
      <c r="K255" s="112"/>
      <c r="L255" s="112"/>
      <c r="M255" s="112"/>
      <c r="N255" s="112"/>
      <c r="O255" s="112"/>
      <c r="P255" s="112"/>
      <c r="Q255" s="112"/>
      <c r="R255" s="112"/>
      <c r="S255" s="113">
        <v>1</v>
      </c>
      <c r="T255" s="167"/>
      <c r="U255" s="114"/>
      <c r="V255" s="86"/>
      <c r="W255" s="87">
        <f t="shared" ref="W255:W257" si="180">U255+V255</f>
        <v>0</v>
      </c>
      <c r="X255" s="89">
        <f t="shared" ref="X255:X257" si="181">U255*S255</f>
        <v>0</v>
      </c>
      <c r="Y255" s="88">
        <f t="shared" ref="Y255:Y257" si="182">V255*S255</f>
        <v>0</v>
      </c>
      <c r="Z255" s="87">
        <f t="shared" ref="Z255:Z257" si="183">Y255+X255</f>
        <v>0</v>
      </c>
      <c r="AA255" s="170" t="s">
        <v>190</v>
      </c>
      <c r="AB255" s="153"/>
    </row>
    <row r="256" spans="1:28" s="42" customFormat="1" ht="60" outlineLevel="1" x14ac:dyDescent="0.25">
      <c r="A256" s="160" t="s">
        <v>358</v>
      </c>
      <c r="B256" s="154"/>
      <c r="C256" s="235"/>
      <c r="D256" s="152" t="s">
        <v>99</v>
      </c>
      <c r="E256" s="112" t="s">
        <v>7</v>
      </c>
      <c r="F256" s="112"/>
      <c r="G256" s="112"/>
      <c r="H256" s="112"/>
      <c r="I256" s="112"/>
      <c r="J256" s="112"/>
      <c r="K256" s="112"/>
      <c r="L256" s="112"/>
      <c r="M256" s="112"/>
      <c r="N256" s="112"/>
      <c r="O256" s="112"/>
      <c r="P256" s="112"/>
      <c r="Q256" s="112"/>
      <c r="R256" s="112"/>
      <c r="S256" s="113">
        <v>1</v>
      </c>
      <c r="T256" s="167"/>
      <c r="U256" s="114"/>
      <c r="V256" s="86"/>
      <c r="W256" s="87">
        <f t="shared" si="180"/>
        <v>0</v>
      </c>
      <c r="X256" s="89">
        <f t="shared" si="181"/>
        <v>0</v>
      </c>
      <c r="Y256" s="88">
        <f t="shared" si="182"/>
        <v>0</v>
      </c>
      <c r="Z256" s="87">
        <f t="shared" si="183"/>
        <v>0</v>
      </c>
      <c r="AA256" s="170" t="s">
        <v>189</v>
      </c>
      <c r="AB256" s="153"/>
    </row>
    <row r="257" spans="1:28" s="42" customFormat="1" ht="60" outlineLevel="1" x14ac:dyDescent="0.25">
      <c r="A257" s="160" t="s">
        <v>359</v>
      </c>
      <c r="B257" s="154"/>
      <c r="C257" s="234"/>
      <c r="D257" s="152" t="s">
        <v>201</v>
      </c>
      <c r="E257" s="112" t="s">
        <v>7</v>
      </c>
      <c r="F257" s="112"/>
      <c r="G257" s="112"/>
      <c r="H257" s="112"/>
      <c r="I257" s="112"/>
      <c r="J257" s="112"/>
      <c r="K257" s="112"/>
      <c r="L257" s="112"/>
      <c r="M257" s="112"/>
      <c r="N257" s="112"/>
      <c r="O257" s="112"/>
      <c r="P257" s="112"/>
      <c r="Q257" s="112"/>
      <c r="R257" s="112"/>
      <c r="S257" s="113">
        <v>1</v>
      </c>
      <c r="T257" s="167"/>
      <c r="U257" s="114"/>
      <c r="V257" s="86"/>
      <c r="W257" s="87">
        <f t="shared" si="180"/>
        <v>0</v>
      </c>
      <c r="X257" s="89">
        <f t="shared" si="181"/>
        <v>0</v>
      </c>
      <c r="Y257" s="88">
        <f t="shared" si="182"/>
        <v>0</v>
      </c>
      <c r="Z257" s="87">
        <f t="shared" si="183"/>
        <v>0</v>
      </c>
      <c r="AA257" s="170" t="s">
        <v>202</v>
      </c>
      <c r="AB257" s="153"/>
    </row>
    <row r="258" spans="1:28" s="41" customFormat="1" ht="27" customHeight="1" x14ac:dyDescent="0.2">
      <c r="A258" s="162" t="s">
        <v>284</v>
      </c>
      <c r="B258" s="140"/>
      <c r="C258" s="164" t="s">
        <v>82</v>
      </c>
      <c r="D258" s="141"/>
      <c r="E258" s="142"/>
      <c r="F258" s="142"/>
      <c r="G258" s="142"/>
      <c r="H258" s="142"/>
      <c r="I258" s="142"/>
      <c r="J258" s="142"/>
      <c r="K258" s="142"/>
      <c r="L258" s="142"/>
      <c r="M258" s="142"/>
      <c r="N258" s="142"/>
      <c r="O258" s="142"/>
      <c r="P258" s="142"/>
      <c r="Q258" s="142"/>
      <c r="R258" s="142"/>
      <c r="S258" s="143"/>
      <c r="T258" s="157"/>
      <c r="U258" s="144"/>
      <c r="V258" s="145"/>
      <c r="W258" s="146"/>
      <c r="X258" s="147"/>
      <c r="Y258" s="148"/>
      <c r="Z258" s="149"/>
      <c r="AA258" s="150"/>
      <c r="AB258" s="64"/>
    </row>
    <row r="259" spans="1:28" s="42" customFormat="1" ht="30" outlineLevel="1" x14ac:dyDescent="0.25">
      <c r="A259" s="160" t="s">
        <v>360</v>
      </c>
      <c r="B259" s="154"/>
      <c r="C259" s="233" t="s">
        <v>196</v>
      </c>
      <c r="D259" s="211" t="s">
        <v>199</v>
      </c>
      <c r="E259" s="112" t="s">
        <v>7</v>
      </c>
      <c r="F259" s="112"/>
      <c r="G259" s="112"/>
      <c r="H259" s="112"/>
      <c r="I259" s="112"/>
      <c r="J259" s="112"/>
      <c r="K259" s="112"/>
      <c r="L259" s="112"/>
      <c r="M259" s="112"/>
      <c r="N259" s="112"/>
      <c r="O259" s="112"/>
      <c r="P259" s="112"/>
      <c r="Q259" s="112"/>
      <c r="R259" s="112"/>
      <c r="S259" s="113">
        <v>1</v>
      </c>
      <c r="T259" s="167"/>
      <c r="U259" s="114"/>
      <c r="V259" s="86"/>
      <c r="W259" s="87">
        <f t="shared" ref="W259:W268" si="184">U259+V259</f>
        <v>0</v>
      </c>
      <c r="X259" s="89">
        <f t="shared" ref="X259:X268" si="185">U259*S259</f>
        <v>0</v>
      </c>
      <c r="Y259" s="88">
        <f t="shared" ref="Y259:Y268" si="186">V259*S259</f>
        <v>0</v>
      </c>
      <c r="Z259" s="87">
        <f t="shared" ref="Z259:Z268" si="187">Y259+X259</f>
        <v>0</v>
      </c>
      <c r="AA259" s="170" t="s">
        <v>109</v>
      </c>
      <c r="AB259" s="153"/>
    </row>
    <row r="260" spans="1:28" s="42" customFormat="1" ht="37.5" customHeight="1" outlineLevel="1" x14ac:dyDescent="0.25">
      <c r="A260" s="160" t="s">
        <v>361</v>
      </c>
      <c r="B260" s="154"/>
      <c r="C260" s="235"/>
      <c r="D260" s="211" t="s">
        <v>197</v>
      </c>
      <c r="E260" s="112" t="s">
        <v>7</v>
      </c>
      <c r="F260" s="112"/>
      <c r="G260" s="112"/>
      <c r="H260" s="112"/>
      <c r="I260" s="112"/>
      <c r="J260" s="112"/>
      <c r="K260" s="112"/>
      <c r="L260" s="112"/>
      <c r="M260" s="112"/>
      <c r="N260" s="112"/>
      <c r="O260" s="112"/>
      <c r="P260" s="112"/>
      <c r="Q260" s="112"/>
      <c r="R260" s="112"/>
      <c r="S260" s="113">
        <v>1</v>
      </c>
      <c r="T260" s="167"/>
      <c r="U260" s="114"/>
      <c r="V260" s="86"/>
      <c r="W260" s="87">
        <f t="shared" si="184"/>
        <v>0</v>
      </c>
      <c r="X260" s="89">
        <f t="shared" si="185"/>
        <v>0</v>
      </c>
      <c r="Y260" s="88">
        <f t="shared" si="186"/>
        <v>0</v>
      </c>
      <c r="Z260" s="87">
        <f t="shared" si="187"/>
        <v>0</v>
      </c>
      <c r="AA260" s="170" t="s">
        <v>109</v>
      </c>
      <c r="AB260" s="153"/>
    </row>
    <row r="261" spans="1:28" s="42" customFormat="1" ht="37.5" customHeight="1" outlineLevel="1" x14ac:dyDescent="0.25">
      <c r="A261" s="160" t="s">
        <v>362</v>
      </c>
      <c r="B261" s="154"/>
      <c r="C261" s="235"/>
      <c r="D261" s="211" t="s">
        <v>198</v>
      </c>
      <c r="E261" s="112" t="s">
        <v>7</v>
      </c>
      <c r="F261" s="112"/>
      <c r="G261" s="112"/>
      <c r="H261" s="112"/>
      <c r="I261" s="112"/>
      <c r="J261" s="112"/>
      <c r="K261" s="112"/>
      <c r="L261" s="112"/>
      <c r="M261" s="112"/>
      <c r="N261" s="112"/>
      <c r="O261" s="112"/>
      <c r="P261" s="112"/>
      <c r="Q261" s="112"/>
      <c r="R261" s="112"/>
      <c r="S261" s="113">
        <v>1</v>
      </c>
      <c r="T261" s="167"/>
      <c r="U261" s="114"/>
      <c r="V261" s="86"/>
      <c r="W261" s="87">
        <f t="shared" si="184"/>
        <v>0</v>
      </c>
      <c r="X261" s="89">
        <f t="shared" si="185"/>
        <v>0</v>
      </c>
      <c r="Y261" s="88">
        <f t="shared" si="186"/>
        <v>0</v>
      </c>
      <c r="Z261" s="87">
        <f t="shared" si="187"/>
        <v>0</v>
      </c>
      <c r="AA261" s="170" t="s">
        <v>109</v>
      </c>
      <c r="AB261" s="153"/>
    </row>
    <row r="262" spans="1:28" s="42" customFormat="1" ht="45" outlineLevel="1" x14ac:dyDescent="0.25">
      <c r="A262" s="160" t="s">
        <v>363</v>
      </c>
      <c r="B262" s="154"/>
      <c r="C262" s="235"/>
      <c r="D262" s="211" t="s">
        <v>192</v>
      </c>
      <c r="E262" s="112" t="s">
        <v>7</v>
      </c>
      <c r="F262" s="112"/>
      <c r="G262" s="112"/>
      <c r="H262" s="112"/>
      <c r="I262" s="112"/>
      <c r="J262" s="112"/>
      <c r="K262" s="112"/>
      <c r="L262" s="112"/>
      <c r="M262" s="112"/>
      <c r="N262" s="112"/>
      <c r="O262" s="112"/>
      <c r="P262" s="112"/>
      <c r="Q262" s="112"/>
      <c r="R262" s="112"/>
      <c r="S262" s="113">
        <v>1</v>
      </c>
      <c r="T262" s="167"/>
      <c r="U262" s="114"/>
      <c r="V262" s="86"/>
      <c r="W262" s="87">
        <f t="shared" si="184"/>
        <v>0</v>
      </c>
      <c r="X262" s="89">
        <f t="shared" si="185"/>
        <v>0</v>
      </c>
      <c r="Y262" s="88">
        <f t="shared" si="186"/>
        <v>0</v>
      </c>
      <c r="Z262" s="87">
        <f t="shared" si="187"/>
        <v>0</v>
      </c>
      <c r="AA262" s="170" t="s">
        <v>194</v>
      </c>
      <c r="AB262" s="153"/>
    </row>
    <row r="263" spans="1:28" s="42" customFormat="1" ht="41.25" customHeight="1" outlineLevel="1" x14ac:dyDescent="0.25">
      <c r="A263" s="160" t="s">
        <v>364</v>
      </c>
      <c r="B263" s="154"/>
      <c r="C263" s="235"/>
      <c r="D263" s="155" t="s">
        <v>184</v>
      </c>
      <c r="E263" s="112" t="s">
        <v>7</v>
      </c>
      <c r="F263" s="112"/>
      <c r="G263" s="112"/>
      <c r="H263" s="112"/>
      <c r="I263" s="112"/>
      <c r="J263" s="112"/>
      <c r="K263" s="112"/>
      <c r="L263" s="112"/>
      <c r="M263" s="112"/>
      <c r="N263" s="112"/>
      <c r="O263" s="112"/>
      <c r="P263" s="112"/>
      <c r="Q263" s="112"/>
      <c r="R263" s="112"/>
      <c r="S263" s="113">
        <v>1</v>
      </c>
      <c r="T263" s="167"/>
      <c r="U263" s="114"/>
      <c r="V263" s="86"/>
      <c r="W263" s="87">
        <f t="shared" si="184"/>
        <v>0</v>
      </c>
      <c r="X263" s="89">
        <f t="shared" si="185"/>
        <v>0</v>
      </c>
      <c r="Y263" s="88">
        <f t="shared" si="186"/>
        <v>0</v>
      </c>
      <c r="Z263" s="87">
        <f t="shared" si="187"/>
        <v>0</v>
      </c>
      <c r="AA263" s="170" t="s">
        <v>193</v>
      </c>
      <c r="AB263" s="153"/>
    </row>
    <row r="264" spans="1:28" s="42" customFormat="1" ht="41.25" customHeight="1" outlineLevel="1" x14ac:dyDescent="0.25">
      <c r="A264" s="160" t="s">
        <v>365</v>
      </c>
      <c r="B264" s="154"/>
      <c r="C264" s="234"/>
      <c r="D264" s="155" t="s">
        <v>195</v>
      </c>
      <c r="E264" s="112" t="s">
        <v>7</v>
      </c>
      <c r="F264" s="112"/>
      <c r="G264" s="112"/>
      <c r="H264" s="112"/>
      <c r="I264" s="112"/>
      <c r="J264" s="112"/>
      <c r="K264" s="112"/>
      <c r="L264" s="112"/>
      <c r="M264" s="112"/>
      <c r="N264" s="112"/>
      <c r="O264" s="112"/>
      <c r="P264" s="112"/>
      <c r="Q264" s="112"/>
      <c r="R264" s="112"/>
      <c r="S264" s="113">
        <v>1</v>
      </c>
      <c r="T264" s="167"/>
      <c r="U264" s="114"/>
      <c r="V264" s="86"/>
      <c r="W264" s="87">
        <f t="shared" si="184"/>
        <v>0</v>
      </c>
      <c r="X264" s="89">
        <f t="shared" si="185"/>
        <v>0</v>
      </c>
      <c r="Y264" s="88">
        <f t="shared" si="186"/>
        <v>0</v>
      </c>
      <c r="Z264" s="87">
        <f t="shared" si="187"/>
        <v>0</v>
      </c>
      <c r="AA264" s="170" t="s">
        <v>109</v>
      </c>
      <c r="AB264" s="153"/>
    </row>
    <row r="265" spans="1:28" s="42" customFormat="1" ht="51" customHeight="1" outlineLevel="1" x14ac:dyDescent="0.25">
      <c r="A265" s="160" t="s">
        <v>366</v>
      </c>
      <c r="B265" s="154"/>
      <c r="C265" s="233" t="s">
        <v>259</v>
      </c>
      <c r="D265" s="211" t="s">
        <v>64</v>
      </c>
      <c r="E265" s="112" t="s">
        <v>7</v>
      </c>
      <c r="F265" s="112"/>
      <c r="G265" s="112"/>
      <c r="H265" s="112"/>
      <c r="I265" s="112"/>
      <c r="J265" s="112"/>
      <c r="K265" s="112"/>
      <c r="L265" s="112"/>
      <c r="M265" s="112"/>
      <c r="N265" s="112"/>
      <c r="O265" s="112"/>
      <c r="P265" s="112"/>
      <c r="Q265" s="112"/>
      <c r="R265" s="112"/>
      <c r="S265" s="113">
        <v>1</v>
      </c>
      <c r="T265" s="167"/>
      <c r="U265" s="114"/>
      <c r="V265" s="86"/>
      <c r="W265" s="87">
        <f t="shared" si="184"/>
        <v>0</v>
      </c>
      <c r="X265" s="89">
        <f t="shared" si="185"/>
        <v>0</v>
      </c>
      <c r="Y265" s="88">
        <f t="shared" si="186"/>
        <v>0</v>
      </c>
      <c r="Z265" s="87">
        <f t="shared" si="187"/>
        <v>0</v>
      </c>
      <c r="AA265" s="170" t="s">
        <v>208</v>
      </c>
      <c r="AB265" s="153"/>
    </row>
    <row r="266" spans="1:28" s="42" customFormat="1" ht="48" customHeight="1" outlineLevel="1" x14ac:dyDescent="0.25">
      <c r="A266" s="160" t="s">
        <v>367</v>
      </c>
      <c r="B266" s="154"/>
      <c r="C266" s="235"/>
      <c r="D266" s="211" t="s">
        <v>65</v>
      </c>
      <c r="E266" s="112" t="s">
        <v>7</v>
      </c>
      <c r="F266" s="112"/>
      <c r="G266" s="112"/>
      <c r="H266" s="112"/>
      <c r="I266" s="112"/>
      <c r="J266" s="112"/>
      <c r="K266" s="112"/>
      <c r="L266" s="112"/>
      <c r="M266" s="112"/>
      <c r="N266" s="112"/>
      <c r="O266" s="112"/>
      <c r="P266" s="112"/>
      <c r="Q266" s="112"/>
      <c r="R266" s="112"/>
      <c r="S266" s="113">
        <v>1</v>
      </c>
      <c r="T266" s="167"/>
      <c r="U266" s="114"/>
      <c r="V266" s="86"/>
      <c r="W266" s="87">
        <f t="shared" si="184"/>
        <v>0</v>
      </c>
      <c r="X266" s="89">
        <f t="shared" si="185"/>
        <v>0</v>
      </c>
      <c r="Y266" s="88">
        <f t="shared" si="186"/>
        <v>0</v>
      </c>
      <c r="Z266" s="87">
        <f t="shared" si="187"/>
        <v>0</v>
      </c>
      <c r="AA266" s="170" t="s">
        <v>204</v>
      </c>
      <c r="AB266" s="153"/>
    </row>
    <row r="267" spans="1:28" s="42" customFormat="1" ht="51" customHeight="1" outlineLevel="1" x14ac:dyDescent="0.25">
      <c r="A267" s="160" t="s">
        <v>368</v>
      </c>
      <c r="B267" s="154"/>
      <c r="C267" s="235"/>
      <c r="D267" s="155" t="s">
        <v>195</v>
      </c>
      <c r="E267" s="112" t="s">
        <v>7</v>
      </c>
      <c r="F267" s="112"/>
      <c r="G267" s="112"/>
      <c r="H267" s="112"/>
      <c r="I267" s="112"/>
      <c r="J267" s="112"/>
      <c r="K267" s="112"/>
      <c r="L267" s="112"/>
      <c r="M267" s="112"/>
      <c r="N267" s="112"/>
      <c r="O267" s="112"/>
      <c r="P267" s="112"/>
      <c r="Q267" s="112"/>
      <c r="R267" s="112"/>
      <c r="S267" s="113">
        <v>1</v>
      </c>
      <c r="T267" s="167"/>
      <c r="U267" s="114"/>
      <c r="V267" s="86"/>
      <c r="W267" s="87">
        <f t="shared" si="184"/>
        <v>0</v>
      </c>
      <c r="X267" s="89">
        <f t="shared" si="185"/>
        <v>0</v>
      </c>
      <c r="Y267" s="88">
        <f t="shared" si="186"/>
        <v>0</v>
      </c>
      <c r="Z267" s="87">
        <f t="shared" si="187"/>
        <v>0</v>
      </c>
      <c r="AA267" s="170" t="s">
        <v>207</v>
      </c>
      <c r="AB267" s="153"/>
    </row>
    <row r="268" spans="1:28" s="42" customFormat="1" ht="51" customHeight="1" outlineLevel="1" x14ac:dyDescent="0.25">
      <c r="A268" s="160" t="s">
        <v>369</v>
      </c>
      <c r="B268" s="154"/>
      <c r="C268" s="235"/>
      <c r="D268" s="155" t="s">
        <v>205</v>
      </c>
      <c r="E268" s="112" t="s">
        <v>7</v>
      </c>
      <c r="F268" s="112"/>
      <c r="G268" s="112"/>
      <c r="H268" s="112"/>
      <c r="I268" s="112"/>
      <c r="J268" s="112"/>
      <c r="K268" s="112"/>
      <c r="L268" s="112"/>
      <c r="M268" s="112"/>
      <c r="N268" s="112"/>
      <c r="O268" s="112"/>
      <c r="P268" s="112"/>
      <c r="Q268" s="112"/>
      <c r="R268" s="112"/>
      <c r="S268" s="113">
        <v>1</v>
      </c>
      <c r="T268" s="167"/>
      <c r="U268" s="114"/>
      <c r="V268" s="86"/>
      <c r="W268" s="87">
        <f t="shared" si="184"/>
        <v>0</v>
      </c>
      <c r="X268" s="89">
        <f t="shared" si="185"/>
        <v>0</v>
      </c>
      <c r="Y268" s="88">
        <f t="shared" si="186"/>
        <v>0</v>
      </c>
      <c r="Z268" s="87">
        <f t="shared" si="187"/>
        <v>0</v>
      </c>
      <c r="AA268" s="170" t="s">
        <v>206</v>
      </c>
      <c r="AB268" s="153"/>
    </row>
    <row r="269" spans="1:28" s="41" customFormat="1" ht="27" customHeight="1" x14ac:dyDescent="0.2">
      <c r="A269" s="162" t="s">
        <v>285</v>
      </c>
      <c r="B269" s="140"/>
      <c r="C269" s="159" t="s">
        <v>60</v>
      </c>
      <c r="D269" s="141"/>
      <c r="E269" s="142"/>
      <c r="F269" s="142"/>
      <c r="G269" s="142"/>
      <c r="H269" s="142"/>
      <c r="I269" s="142"/>
      <c r="J269" s="142"/>
      <c r="K269" s="142"/>
      <c r="L269" s="142"/>
      <c r="M269" s="142"/>
      <c r="N269" s="142"/>
      <c r="O269" s="142"/>
      <c r="P269" s="142"/>
      <c r="Q269" s="142"/>
      <c r="R269" s="142"/>
      <c r="S269" s="143"/>
      <c r="T269" s="157"/>
      <c r="U269" s="144"/>
      <c r="V269" s="145"/>
      <c r="W269" s="146"/>
      <c r="X269" s="147"/>
      <c r="Y269" s="148"/>
      <c r="Z269" s="149"/>
      <c r="AA269" s="150"/>
      <c r="AB269" s="64"/>
    </row>
    <row r="270" spans="1:28" s="42" customFormat="1" ht="45" outlineLevel="1" x14ac:dyDescent="0.25">
      <c r="A270" s="160" t="s">
        <v>370</v>
      </c>
      <c r="B270" s="154"/>
      <c r="C270" s="233" t="s">
        <v>216</v>
      </c>
      <c r="D270" s="211" t="s">
        <v>57</v>
      </c>
      <c r="E270" s="112" t="s">
        <v>7</v>
      </c>
      <c r="F270" s="112"/>
      <c r="G270" s="112"/>
      <c r="H270" s="112"/>
      <c r="I270" s="112"/>
      <c r="J270" s="112"/>
      <c r="K270" s="112"/>
      <c r="L270" s="112"/>
      <c r="M270" s="112"/>
      <c r="N270" s="112"/>
      <c r="O270" s="112"/>
      <c r="P270" s="112"/>
      <c r="Q270" s="112"/>
      <c r="R270" s="112"/>
      <c r="S270" s="113">
        <v>1</v>
      </c>
      <c r="T270" s="167"/>
      <c r="U270" s="114"/>
      <c r="V270" s="86"/>
      <c r="W270" s="87">
        <f t="shared" ref="W270:W271" si="188">U270+V270</f>
        <v>0</v>
      </c>
      <c r="X270" s="89">
        <f t="shared" ref="X270:X271" si="189">U270*S270</f>
        <v>0</v>
      </c>
      <c r="Y270" s="88">
        <f t="shared" ref="Y270:Y271" si="190">V270*S270</f>
        <v>0</v>
      </c>
      <c r="Z270" s="87">
        <f t="shared" ref="Z270:Z271" si="191">Y270+X270</f>
        <v>0</v>
      </c>
      <c r="AA270" s="158" t="s">
        <v>218</v>
      </c>
      <c r="AB270" s="153"/>
    </row>
    <row r="271" spans="1:28" s="42" customFormat="1" ht="31.35" customHeight="1" outlineLevel="1" x14ac:dyDescent="0.25">
      <c r="A271" s="160" t="s">
        <v>371</v>
      </c>
      <c r="B271" s="154"/>
      <c r="C271" s="235"/>
      <c r="D271" s="211" t="s">
        <v>58</v>
      </c>
      <c r="E271" s="112" t="s">
        <v>7</v>
      </c>
      <c r="F271" s="112"/>
      <c r="G271" s="112"/>
      <c r="H271" s="112"/>
      <c r="I271" s="112"/>
      <c r="J271" s="112"/>
      <c r="K271" s="112"/>
      <c r="L271" s="112"/>
      <c r="M271" s="112"/>
      <c r="N271" s="112"/>
      <c r="O271" s="112"/>
      <c r="P271" s="112"/>
      <c r="Q271" s="112"/>
      <c r="R271" s="112"/>
      <c r="S271" s="113">
        <v>1</v>
      </c>
      <c r="T271" s="167"/>
      <c r="U271" s="114"/>
      <c r="V271" s="86"/>
      <c r="W271" s="87">
        <f t="shared" si="188"/>
        <v>0</v>
      </c>
      <c r="X271" s="89">
        <f t="shared" si="189"/>
        <v>0</v>
      </c>
      <c r="Y271" s="88">
        <f t="shared" si="190"/>
        <v>0</v>
      </c>
      <c r="Z271" s="87">
        <f t="shared" si="191"/>
        <v>0</v>
      </c>
      <c r="AA271" s="158" t="s">
        <v>215</v>
      </c>
      <c r="AB271" s="153"/>
    </row>
    <row r="272" spans="1:28" s="42" customFormat="1" ht="31.35" customHeight="1" outlineLevel="1" x14ac:dyDescent="0.25">
      <c r="A272" s="160" t="s">
        <v>372</v>
      </c>
      <c r="B272" s="154"/>
      <c r="C272" s="234"/>
      <c r="D272" s="211" t="s">
        <v>83</v>
      </c>
      <c r="E272" s="112" t="s">
        <v>7</v>
      </c>
      <c r="F272" s="112"/>
      <c r="G272" s="112"/>
      <c r="H272" s="112"/>
      <c r="I272" s="112"/>
      <c r="J272" s="112"/>
      <c r="K272" s="112"/>
      <c r="L272" s="112"/>
      <c r="M272" s="112"/>
      <c r="N272" s="112"/>
      <c r="O272" s="112"/>
      <c r="P272" s="112"/>
      <c r="Q272" s="112"/>
      <c r="R272" s="112"/>
      <c r="S272" s="113">
        <v>1</v>
      </c>
      <c r="T272" s="194">
        <v>1.02</v>
      </c>
      <c r="U272" s="114"/>
      <c r="V272" s="86"/>
      <c r="W272" s="87">
        <f t="shared" ref="W272" si="192">U272+V272</f>
        <v>0</v>
      </c>
      <c r="X272" s="89">
        <f t="shared" ref="X272" si="193">U272*S272</f>
        <v>0</v>
      </c>
      <c r="Y272" s="88">
        <f>V272*S272*T272</f>
        <v>0</v>
      </c>
      <c r="Z272" s="87">
        <f t="shared" ref="Z272" si="194">Y272+X272</f>
        <v>0</v>
      </c>
      <c r="AA272" s="158" t="s">
        <v>217</v>
      </c>
      <c r="AB272" s="153"/>
    </row>
    <row r="273" spans="1:28" s="41" customFormat="1" ht="27" customHeight="1" x14ac:dyDescent="0.2">
      <c r="A273" s="162" t="s">
        <v>286</v>
      </c>
      <c r="B273" s="140"/>
      <c r="C273" s="159" t="s">
        <v>63</v>
      </c>
      <c r="D273" s="141"/>
      <c r="E273" s="142"/>
      <c r="F273" s="142"/>
      <c r="G273" s="142"/>
      <c r="H273" s="142"/>
      <c r="I273" s="142"/>
      <c r="J273" s="142"/>
      <c r="K273" s="142"/>
      <c r="L273" s="142"/>
      <c r="M273" s="142"/>
      <c r="N273" s="142"/>
      <c r="O273" s="142"/>
      <c r="P273" s="142"/>
      <c r="Q273" s="142"/>
      <c r="R273" s="142"/>
      <c r="S273" s="143"/>
      <c r="T273" s="157"/>
      <c r="U273" s="144"/>
      <c r="V273" s="145"/>
      <c r="W273" s="146"/>
      <c r="X273" s="147"/>
      <c r="Y273" s="148"/>
      <c r="Z273" s="149"/>
      <c r="AA273" s="150"/>
      <c r="AB273" s="64"/>
    </row>
    <row r="274" spans="1:28" s="42" customFormat="1" ht="45.75" customHeight="1" outlineLevel="1" x14ac:dyDescent="0.25">
      <c r="A274" s="160" t="s">
        <v>373</v>
      </c>
      <c r="B274" s="154"/>
      <c r="C274" s="233" t="s">
        <v>220</v>
      </c>
      <c r="D274" s="211" t="s">
        <v>226</v>
      </c>
      <c r="E274" s="112" t="s">
        <v>7</v>
      </c>
      <c r="F274" s="112"/>
      <c r="G274" s="112"/>
      <c r="H274" s="112"/>
      <c r="I274" s="112"/>
      <c r="J274" s="112"/>
      <c r="K274" s="112"/>
      <c r="L274" s="112"/>
      <c r="M274" s="112"/>
      <c r="N274" s="112"/>
      <c r="O274" s="112"/>
      <c r="P274" s="112"/>
      <c r="Q274" s="112"/>
      <c r="R274" s="112"/>
      <c r="S274" s="113">
        <v>1</v>
      </c>
      <c r="T274" s="167"/>
      <c r="U274" s="114"/>
      <c r="V274" s="86"/>
      <c r="W274" s="87">
        <f t="shared" ref="W274:W275" si="195">U274+V274</f>
        <v>0</v>
      </c>
      <c r="X274" s="89">
        <f t="shared" ref="X274:X275" si="196">U274*S274</f>
        <v>0</v>
      </c>
      <c r="Y274" s="88">
        <f t="shared" ref="Y274:Y275" si="197">V274*S274</f>
        <v>0</v>
      </c>
      <c r="Z274" s="87">
        <f t="shared" ref="Z274:Z275" si="198">Y274+X274</f>
        <v>0</v>
      </c>
      <c r="AA274" s="158" t="s">
        <v>219</v>
      </c>
      <c r="AB274" s="153"/>
    </row>
    <row r="275" spans="1:28" s="42" customFormat="1" ht="45.75" customHeight="1" outlineLevel="1" x14ac:dyDescent="0.25">
      <c r="A275" s="160" t="s">
        <v>374</v>
      </c>
      <c r="B275" s="154"/>
      <c r="C275" s="234"/>
      <c r="D275" s="211" t="s">
        <v>227</v>
      </c>
      <c r="E275" s="112" t="s">
        <v>7</v>
      </c>
      <c r="F275" s="112"/>
      <c r="G275" s="112"/>
      <c r="H275" s="112"/>
      <c r="I275" s="112"/>
      <c r="J275" s="112"/>
      <c r="K275" s="112"/>
      <c r="L275" s="112"/>
      <c r="M275" s="112"/>
      <c r="N275" s="112"/>
      <c r="O275" s="112"/>
      <c r="P275" s="112"/>
      <c r="Q275" s="112"/>
      <c r="R275" s="112"/>
      <c r="S275" s="113">
        <v>1</v>
      </c>
      <c r="T275" s="167"/>
      <c r="U275" s="114"/>
      <c r="V275" s="86"/>
      <c r="W275" s="87">
        <f t="shared" si="195"/>
        <v>0</v>
      </c>
      <c r="X275" s="89">
        <f t="shared" si="196"/>
        <v>0</v>
      </c>
      <c r="Y275" s="88">
        <f t="shared" si="197"/>
        <v>0</v>
      </c>
      <c r="Z275" s="87">
        <f t="shared" si="198"/>
        <v>0</v>
      </c>
      <c r="AA275" s="158" t="s">
        <v>221</v>
      </c>
      <c r="AB275" s="153"/>
    </row>
    <row r="276" spans="1:28" s="41" customFormat="1" ht="27" customHeight="1" x14ac:dyDescent="0.2">
      <c r="A276" s="100" t="s">
        <v>287</v>
      </c>
      <c r="B276" s="101"/>
      <c r="C276" s="85" t="s">
        <v>37</v>
      </c>
      <c r="D276" s="102"/>
      <c r="E276" s="103"/>
      <c r="F276" s="103"/>
      <c r="G276" s="103"/>
      <c r="H276" s="103"/>
      <c r="I276" s="103"/>
      <c r="J276" s="103"/>
      <c r="K276" s="103"/>
      <c r="L276" s="103"/>
      <c r="M276" s="103"/>
      <c r="N276" s="103"/>
      <c r="O276" s="103"/>
      <c r="P276" s="103"/>
      <c r="Q276" s="103"/>
      <c r="R276" s="103"/>
      <c r="S276" s="104"/>
      <c r="T276" s="165"/>
      <c r="U276" s="105"/>
      <c r="V276" s="106"/>
      <c r="W276" s="107"/>
      <c r="X276" s="108"/>
      <c r="Y276" s="109"/>
      <c r="Z276" s="110"/>
      <c r="AA276" s="111"/>
      <c r="AB276" s="64"/>
    </row>
    <row r="277" spans="1:28" ht="31.35" customHeight="1" outlineLevel="1" x14ac:dyDescent="0.25">
      <c r="A277" s="160" t="s">
        <v>375</v>
      </c>
      <c r="B277" s="91"/>
      <c r="C277" s="237" t="s">
        <v>41</v>
      </c>
      <c r="D277" s="211" t="s">
        <v>29</v>
      </c>
      <c r="E277" s="112" t="s">
        <v>7</v>
      </c>
      <c r="F277" s="112"/>
      <c r="G277" s="112"/>
      <c r="H277" s="112"/>
      <c r="I277" s="112"/>
      <c r="J277" s="112"/>
      <c r="K277" s="112"/>
      <c r="L277" s="112"/>
      <c r="M277" s="112"/>
      <c r="N277" s="112"/>
      <c r="O277" s="112"/>
      <c r="P277" s="112"/>
      <c r="Q277" s="112"/>
      <c r="R277" s="112"/>
      <c r="S277" s="113">
        <v>1</v>
      </c>
      <c r="T277" s="169"/>
      <c r="U277" s="114"/>
      <c r="V277" s="86"/>
      <c r="W277" s="87">
        <f t="shared" ref="W277:W280" si="199">U277+V277</f>
        <v>0</v>
      </c>
      <c r="X277" s="89">
        <f t="shared" ref="X277:X280" si="200">U277*S277</f>
        <v>0</v>
      </c>
      <c r="Y277" s="88">
        <f t="shared" ref="Y277:Y280" si="201">V277*S277</f>
        <v>0</v>
      </c>
      <c r="Z277" s="87">
        <f t="shared" ref="Z277:Z280" si="202">Y277+X277</f>
        <v>0</v>
      </c>
      <c r="AA277" s="230" t="s">
        <v>128</v>
      </c>
      <c r="AB277" s="64"/>
    </row>
    <row r="278" spans="1:28" ht="41.25" customHeight="1" outlineLevel="1" x14ac:dyDescent="0.25">
      <c r="A278" s="160" t="s">
        <v>376</v>
      </c>
      <c r="B278" s="91"/>
      <c r="C278" s="237"/>
      <c r="D278" s="211" t="s">
        <v>39</v>
      </c>
      <c r="E278" s="112" t="s">
        <v>7</v>
      </c>
      <c r="F278" s="112"/>
      <c r="G278" s="112"/>
      <c r="H278" s="112"/>
      <c r="I278" s="112"/>
      <c r="J278" s="112"/>
      <c r="K278" s="112"/>
      <c r="L278" s="112"/>
      <c r="M278" s="112"/>
      <c r="N278" s="112"/>
      <c r="O278" s="112"/>
      <c r="P278" s="112"/>
      <c r="Q278" s="112"/>
      <c r="R278" s="112"/>
      <c r="S278" s="113">
        <v>1</v>
      </c>
      <c r="T278" s="169"/>
      <c r="U278" s="114"/>
      <c r="V278" s="86"/>
      <c r="W278" s="87">
        <f t="shared" si="199"/>
        <v>0</v>
      </c>
      <c r="X278" s="89">
        <f t="shared" si="200"/>
        <v>0</v>
      </c>
      <c r="Y278" s="88">
        <f t="shared" si="201"/>
        <v>0</v>
      </c>
      <c r="Z278" s="87">
        <f t="shared" si="202"/>
        <v>0</v>
      </c>
      <c r="AA278" s="231"/>
      <c r="AB278" s="64"/>
    </row>
    <row r="279" spans="1:28" ht="41.25" customHeight="1" outlineLevel="1" x14ac:dyDescent="0.25">
      <c r="A279" s="160" t="s">
        <v>377</v>
      </c>
      <c r="B279" s="91"/>
      <c r="C279" s="237"/>
      <c r="D279" s="211" t="s">
        <v>30</v>
      </c>
      <c r="E279" s="112" t="s">
        <v>7</v>
      </c>
      <c r="F279" s="112"/>
      <c r="G279" s="112"/>
      <c r="H279" s="112"/>
      <c r="I279" s="112"/>
      <c r="J279" s="112"/>
      <c r="K279" s="112"/>
      <c r="L279" s="112"/>
      <c r="M279" s="112"/>
      <c r="N279" s="112"/>
      <c r="O279" s="112"/>
      <c r="P279" s="112"/>
      <c r="Q279" s="112"/>
      <c r="R279" s="112"/>
      <c r="S279" s="113">
        <v>1</v>
      </c>
      <c r="T279" s="169"/>
      <c r="U279" s="114"/>
      <c r="V279" s="86"/>
      <c r="W279" s="87">
        <f t="shared" si="199"/>
        <v>0</v>
      </c>
      <c r="X279" s="89">
        <f t="shared" si="200"/>
        <v>0</v>
      </c>
      <c r="Y279" s="88">
        <f t="shared" si="201"/>
        <v>0</v>
      </c>
      <c r="Z279" s="87">
        <f t="shared" si="202"/>
        <v>0</v>
      </c>
      <c r="AA279" s="231"/>
      <c r="AB279" s="64"/>
    </row>
    <row r="280" spans="1:28" ht="31.35" customHeight="1" outlineLevel="1" x14ac:dyDescent="0.25">
      <c r="A280" s="160" t="s">
        <v>378</v>
      </c>
      <c r="B280" s="91"/>
      <c r="C280" s="237"/>
      <c r="D280" s="211" t="s">
        <v>36</v>
      </c>
      <c r="E280" s="112" t="s">
        <v>7</v>
      </c>
      <c r="F280" s="112"/>
      <c r="G280" s="112"/>
      <c r="H280" s="112"/>
      <c r="I280" s="112"/>
      <c r="J280" s="112"/>
      <c r="K280" s="112"/>
      <c r="L280" s="112"/>
      <c r="M280" s="112"/>
      <c r="N280" s="112"/>
      <c r="O280" s="112"/>
      <c r="P280" s="112"/>
      <c r="Q280" s="112"/>
      <c r="R280" s="112"/>
      <c r="S280" s="113">
        <v>1</v>
      </c>
      <c r="T280" s="169"/>
      <c r="U280" s="114"/>
      <c r="V280" s="86"/>
      <c r="W280" s="87">
        <f t="shared" si="199"/>
        <v>0</v>
      </c>
      <c r="X280" s="89">
        <f t="shared" si="200"/>
        <v>0</v>
      </c>
      <c r="Y280" s="88">
        <f t="shared" si="201"/>
        <v>0</v>
      </c>
      <c r="Z280" s="87">
        <f t="shared" si="202"/>
        <v>0</v>
      </c>
      <c r="AA280" s="232"/>
      <c r="AB280" s="64"/>
    </row>
    <row r="281" spans="1:28" s="41" customFormat="1" ht="27" customHeight="1" x14ac:dyDescent="0.2">
      <c r="A281" s="100" t="s">
        <v>288</v>
      </c>
      <c r="B281" s="101"/>
      <c r="C281" s="85" t="s">
        <v>38</v>
      </c>
      <c r="D281" s="102"/>
      <c r="E281" s="103"/>
      <c r="F281" s="103"/>
      <c r="G281" s="103"/>
      <c r="H281" s="103"/>
      <c r="I281" s="103"/>
      <c r="J281" s="103"/>
      <c r="K281" s="103"/>
      <c r="L281" s="103"/>
      <c r="M281" s="103"/>
      <c r="N281" s="103"/>
      <c r="O281" s="103"/>
      <c r="P281" s="103"/>
      <c r="Q281" s="103"/>
      <c r="R281" s="103"/>
      <c r="S281" s="104"/>
      <c r="T281" s="165"/>
      <c r="U281" s="105"/>
      <c r="V281" s="106"/>
      <c r="W281" s="107"/>
      <c r="X281" s="108"/>
      <c r="Y281" s="109"/>
      <c r="Z281" s="110"/>
      <c r="AA281" s="151"/>
      <c r="AB281" s="64"/>
    </row>
    <row r="282" spans="1:28" s="41" customFormat="1" ht="59.25" customHeight="1" outlineLevel="1" x14ac:dyDescent="0.2">
      <c r="A282" s="160" t="s">
        <v>379</v>
      </c>
      <c r="B282" s="91"/>
      <c r="C282" s="211" t="s">
        <v>43</v>
      </c>
      <c r="D282" s="211" t="s">
        <v>35</v>
      </c>
      <c r="E282" s="112" t="s">
        <v>7</v>
      </c>
      <c r="F282" s="112"/>
      <c r="G282" s="112"/>
      <c r="H282" s="112"/>
      <c r="I282" s="112"/>
      <c r="J282" s="112"/>
      <c r="K282" s="112"/>
      <c r="L282" s="112"/>
      <c r="M282" s="112"/>
      <c r="N282" s="112"/>
      <c r="O282" s="112"/>
      <c r="P282" s="112"/>
      <c r="Q282" s="112"/>
      <c r="R282" s="112"/>
      <c r="S282" s="113">
        <v>1</v>
      </c>
      <c r="T282" s="113"/>
      <c r="U282" s="114"/>
      <c r="V282" s="86"/>
      <c r="W282" s="87">
        <f t="shared" ref="W282" si="203">U282+V282</f>
        <v>0</v>
      </c>
      <c r="X282" s="89">
        <f t="shared" ref="X282" si="204">U282*S282</f>
        <v>0</v>
      </c>
      <c r="Y282" s="88">
        <f t="shared" ref="Y282" si="205">V282*S282</f>
        <v>0</v>
      </c>
      <c r="Z282" s="87">
        <f t="shared" ref="Z282" si="206">Y282+X282</f>
        <v>0</v>
      </c>
      <c r="AA282" s="170" t="s">
        <v>128</v>
      </c>
      <c r="AB282" s="64"/>
    </row>
    <row r="283" spans="1:28" s="41" customFormat="1" ht="27" customHeight="1" x14ac:dyDescent="0.2">
      <c r="A283" s="100" t="s">
        <v>289</v>
      </c>
      <c r="B283" s="101"/>
      <c r="C283" s="85" t="s">
        <v>54</v>
      </c>
      <c r="D283" s="102"/>
      <c r="E283" s="103"/>
      <c r="F283" s="103"/>
      <c r="G283" s="103"/>
      <c r="H283" s="103"/>
      <c r="I283" s="103"/>
      <c r="J283" s="103"/>
      <c r="K283" s="103"/>
      <c r="L283" s="103"/>
      <c r="M283" s="103"/>
      <c r="N283" s="103"/>
      <c r="O283" s="103"/>
      <c r="P283" s="103"/>
      <c r="Q283" s="103"/>
      <c r="R283" s="103"/>
      <c r="S283" s="104"/>
      <c r="T283" s="165"/>
      <c r="U283" s="105"/>
      <c r="V283" s="106"/>
      <c r="W283" s="107"/>
      <c r="X283" s="108">
        <f>SUM(X284:X288)</f>
        <v>0</v>
      </c>
      <c r="Y283" s="109">
        <f>SUM(Y284:Y288)</f>
        <v>0</v>
      </c>
      <c r="Z283" s="110">
        <f>Y283+X283</f>
        <v>0</v>
      </c>
      <c r="AA283" s="151"/>
      <c r="AB283" s="64"/>
    </row>
    <row r="284" spans="1:28" s="41" customFormat="1" ht="41.25" customHeight="1" outlineLevel="1" x14ac:dyDescent="0.2">
      <c r="A284" s="160" t="s">
        <v>380</v>
      </c>
      <c r="B284" s="91"/>
      <c r="C284" s="127" t="s">
        <v>248</v>
      </c>
      <c r="D284" s="211" t="s">
        <v>81</v>
      </c>
      <c r="E284" s="112" t="s">
        <v>67</v>
      </c>
      <c r="F284" s="112"/>
      <c r="G284" s="112"/>
      <c r="H284" s="112">
        <v>15.26</v>
      </c>
      <c r="I284" s="112"/>
      <c r="J284" s="112"/>
      <c r="K284" s="112"/>
      <c r="L284" s="112"/>
      <c r="M284" s="112"/>
      <c r="N284" s="112"/>
      <c r="O284" s="112"/>
      <c r="P284" s="112"/>
      <c r="Q284" s="112"/>
      <c r="R284" s="112"/>
      <c r="S284" s="113">
        <f t="shared" ref="S284:S288" si="207">SUM(F284:R284)</f>
        <v>15.26</v>
      </c>
      <c r="T284" s="92"/>
      <c r="U284" s="114"/>
      <c r="V284" s="86"/>
      <c r="W284" s="87">
        <f t="shared" ref="W284:W288" si="208">U284+V284</f>
        <v>0</v>
      </c>
      <c r="X284" s="89">
        <f t="shared" ref="X284:X288" si="209">U284*S284</f>
        <v>0</v>
      </c>
      <c r="Y284" s="88">
        <f t="shared" ref="Y284:Y288" si="210">V284*S284</f>
        <v>0</v>
      </c>
      <c r="Z284" s="87">
        <f t="shared" ref="Z284:Z288" si="211">Y284+X284</f>
        <v>0</v>
      </c>
      <c r="AA284" s="170"/>
      <c r="AB284" s="64"/>
    </row>
    <row r="285" spans="1:28" s="41" customFormat="1" ht="41.25" customHeight="1" outlineLevel="1" x14ac:dyDescent="0.2">
      <c r="A285" s="160" t="s">
        <v>381</v>
      </c>
      <c r="B285" s="91"/>
      <c r="C285" s="127" t="s">
        <v>257</v>
      </c>
      <c r="D285" s="211" t="s">
        <v>81</v>
      </c>
      <c r="E285" s="112" t="s">
        <v>67</v>
      </c>
      <c r="F285" s="112"/>
      <c r="G285" s="112"/>
      <c r="H285" s="112">
        <v>26.7</v>
      </c>
      <c r="I285" s="112"/>
      <c r="J285" s="112"/>
      <c r="K285" s="112"/>
      <c r="L285" s="112"/>
      <c r="M285" s="112"/>
      <c r="N285" s="112"/>
      <c r="O285" s="112"/>
      <c r="P285" s="112"/>
      <c r="Q285" s="112"/>
      <c r="R285" s="112"/>
      <c r="S285" s="113">
        <f t="shared" si="207"/>
        <v>26.7</v>
      </c>
      <c r="T285" s="92"/>
      <c r="U285" s="114"/>
      <c r="V285" s="86"/>
      <c r="W285" s="87">
        <f t="shared" si="208"/>
        <v>0</v>
      </c>
      <c r="X285" s="89">
        <f t="shared" si="209"/>
        <v>0</v>
      </c>
      <c r="Y285" s="88">
        <f t="shared" si="210"/>
        <v>0</v>
      </c>
      <c r="Z285" s="87">
        <f t="shared" si="211"/>
        <v>0</v>
      </c>
      <c r="AA285" s="170"/>
      <c r="AB285" s="64"/>
    </row>
    <row r="286" spans="1:28" s="41" customFormat="1" ht="41.25" customHeight="1" outlineLevel="1" x14ac:dyDescent="0.2">
      <c r="A286" s="160" t="s">
        <v>382</v>
      </c>
      <c r="B286" s="91"/>
      <c r="C286" s="127" t="s">
        <v>256</v>
      </c>
      <c r="D286" s="211" t="s">
        <v>81</v>
      </c>
      <c r="E286" s="112" t="s">
        <v>67</v>
      </c>
      <c r="F286" s="112"/>
      <c r="G286" s="112">
        <f>17.9</f>
        <v>17.899999999999999</v>
      </c>
      <c r="H286" s="112"/>
      <c r="I286" s="112"/>
      <c r="J286" s="112"/>
      <c r="K286" s="112"/>
      <c r="L286" s="112"/>
      <c r="M286" s="112"/>
      <c r="N286" s="112"/>
      <c r="O286" s="112"/>
      <c r="P286" s="112"/>
      <c r="Q286" s="112"/>
      <c r="R286" s="112"/>
      <c r="S286" s="113">
        <f t="shared" si="207"/>
        <v>17.899999999999999</v>
      </c>
      <c r="T286" s="92"/>
      <c r="U286" s="114"/>
      <c r="V286" s="86"/>
      <c r="W286" s="87">
        <f t="shared" si="208"/>
        <v>0</v>
      </c>
      <c r="X286" s="89">
        <f t="shared" si="209"/>
        <v>0</v>
      </c>
      <c r="Y286" s="88">
        <f t="shared" si="210"/>
        <v>0</v>
      </c>
      <c r="Z286" s="87">
        <f t="shared" si="211"/>
        <v>0</v>
      </c>
      <c r="AA286" s="170"/>
      <c r="AB286" s="64"/>
    </row>
    <row r="287" spans="1:28" s="41" customFormat="1" ht="41.25" customHeight="1" outlineLevel="1" x14ac:dyDescent="0.2">
      <c r="A287" s="160" t="s">
        <v>383</v>
      </c>
      <c r="B287" s="91"/>
      <c r="C287" s="127" t="s">
        <v>134</v>
      </c>
      <c r="D287" s="211" t="s">
        <v>254</v>
      </c>
      <c r="E287" s="112" t="s">
        <v>67</v>
      </c>
      <c r="F287" s="112">
        <v>1.34</v>
      </c>
      <c r="G287" s="112">
        <v>1.2</v>
      </c>
      <c r="H287" s="112"/>
      <c r="I287" s="112"/>
      <c r="J287" s="112"/>
      <c r="K287" s="112"/>
      <c r="L287" s="112"/>
      <c r="M287" s="112"/>
      <c r="N287" s="112"/>
      <c r="O287" s="112"/>
      <c r="P287" s="112"/>
      <c r="Q287" s="112"/>
      <c r="R287" s="112"/>
      <c r="S287" s="113">
        <f t="shared" si="207"/>
        <v>2.54</v>
      </c>
      <c r="T287" s="92"/>
      <c r="U287" s="114"/>
      <c r="V287" s="86"/>
      <c r="W287" s="87">
        <f t="shared" si="208"/>
        <v>0</v>
      </c>
      <c r="X287" s="89">
        <f t="shared" si="209"/>
        <v>0</v>
      </c>
      <c r="Y287" s="88">
        <f t="shared" si="210"/>
        <v>0</v>
      </c>
      <c r="Z287" s="87">
        <f t="shared" si="211"/>
        <v>0</v>
      </c>
      <c r="AA287" s="170"/>
      <c r="AB287" s="64"/>
    </row>
    <row r="288" spans="1:28" s="41" customFormat="1" ht="41.25" customHeight="1" outlineLevel="1" thickBot="1" x14ac:dyDescent="0.25">
      <c r="A288" s="196" t="s">
        <v>384</v>
      </c>
      <c r="B288" s="197"/>
      <c r="C288" s="198" t="s">
        <v>136</v>
      </c>
      <c r="D288" s="199" t="s">
        <v>254</v>
      </c>
      <c r="E288" s="200" t="s">
        <v>67</v>
      </c>
      <c r="F288" s="200">
        <v>6.32</v>
      </c>
      <c r="G288" s="200">
        <v>15.37</v>
      </c>
      <c r="H288" s="200">
        <v>11.9</v>
      </c>
      <c r="I288" s="200"/>
      <c r="J288" s="200"/>
      <c r="K288" s="200"/>
      <c r="L288" s="200"/>
      <c r="M288" s="200"/>
      <c r="N288" s="200"/>
      <c r="O288" s="200"/>
      <c r="P288" s="200"/>
      <c r="Q288" s="200"/>
      <c r="R288" s="200"/>
      <c r="S288" s="201">
        <f t="shared" si="207"/>
        <v>33.590000000000003</v>
      </c>
      <c r="T288" s="202"/>
      <c r="U288" s="203"/>
      <c r="V288" s="204"/>
      <c r="W288" s="205">
        <f t="shared" si="208"/>
        <v>0</v>
      </c>
      <c r="X288" s="206">
        <f t="shared" si="209"/>
        <v>0</v>
      </c>
      <c r="Y288" s="207">
        <f t="shared" si="210"/>
        <v>0</v>
      </c>
      <c r="Z288" s="205">
        <f t="shared" si="211"/>
        <v>0</v>
      </c>
      <c r="AA288" s="208" t="s">
        <v>137</v>
      </c>
      <c r="AB288" s="64"/>
    </row>
    <row r="289" spans="1:45" ht="14.45" customHeight="1" x14ac:dyDescent="0.3">
      <c r="A289" s="46"/>
      <c r="B289" s="46"/>
      <c r="C289" s="47"/>
      <c r="D289" s="48"/>
      <c r="E289" s="49"/>
      <c r="F289" s="49"/>
      <c r="G289" s="49"/>
      <c r="H289" s="49"/>
      <c r="I289" s="49"/>
      <c r="J289" s="49"/>
      <c r="K289" s="49"/>
      <c r="L289" s="49"/>
      <c r="M289" s="49"/>
      <c r="N289" s="49"/>
      <c r="O289" s="49"/>
      <c r="P289" s="49"/>
      <c r="Q289" s="49"/>
      <c r="R289" s="49"/>
      <c r="S289" s="50"/>
      <c r="T289" s="50"/>
      <c r="U289" s="51"/>
      <c r="V289" s="51"/>
      <c r="W289" s="51"/>
      <c r="X289" s="51"/>
      <c r="Y289" s="52"/>
      <c r="Z289" s="51"/>
      <c r="AA289" s="53"/>
      <c r="AB289" s="70"/>
      <c r="AC289" s="54"/>
      <c r="AD289" s="35"/>
      <c r="AE289" s="55"/>
    </row>
    <row r="290" spans="1:45" ht="20.45" customHeight="1" x14ac:dyDescent="0.3">
      <c r="A290" s="46"/>
      <c r="B290" s="44" t="s">
        <v>21</v>
      </c>
      <c r="C290" s="47"/>
      <c r="D290" s="48"/>
      <c r="E290" s="49"/>
      <c r="F290" s="49"/>
      <c r="G290" s="49"/>
      <c r="H290" s="49"/>
      <c r="I290" s="49"/>
      <c r="J290" s="49"/>
      <c r="K290" s="49"/>
      <c r="L290" s="49"/>
      <c r="M290" s="49"/>
      <c r="N290" s="49"/>
      <c r="O290" s="49"/>
      <c r="P290" s="49"/>
      <c r="Q290" s="49"/>
      <c r="R290" s="49"/>
      <c r="S290" s="50"/>
      <c r="T290" s="50"/>
      <c r="U290" s="51"/>
      <c r="V290" s="51"/>
      <c r="W290" s="51"/>
      <c r="X290" s="51"/>
      <c r="Y290" s="52"/>
      <c r="Z290" s="51"/>
      <c r="AA290" s="53"/>
      <c r="AB290" s="70"/>
      <c r="AC290" s="54"/>
      <c r="AD290" s="35"/>
      <c r="AE290" s="55"/>
    </row>
    <row r="291" spans="1:45" ht="19.5" customHeight="1" x14ac:dyDescent="0.3">
      <c r="A291" s="46"/>
      <c r="B291" s="46"/>
      <c r="C291" s="47"/>
      <c r="D291" s="48"/>
      <c r="E291" s="49"/>
      <c r="F291" s="49"/>
      <c r="G291" s="49"/>
      <c r="H291" s="49"/>
      <c r="I291" s="49"/>
      <c r="J291" s="49"/>
      <c r="K291" s="49"/>
      <c r="L291" s="49"/>
      <c r="M291" s="49"/>
      <c r="N291" s="49"/>
      <c r="O291" s="49"/>
      <c r="P291" s="49"/>
      <c r="Q291" s="49"/>
      <c r="R291" s="49"/>
      <c r="S291" s="50"/>
      <c r="T291" s="50"/>
      <c r="U291" s="51"/>
      <c r="V291" s="51"/>
      <c r="W291" s="51"/>
      <c r="X291" s="51"/>
      <c r="Y291" s="52"/>
      <c r="Z291" s="51"/>
      <c r="AA291" s="53"/>
      <c r="AB291" s="70"/>
      <c r="AC291" s="54"/>
      <c r="AD291" s="35"/>
      <c r="AE291" s="55"/>
    </row>
    <row r="292" spans="1:45" ht="19.5" customHeight="1" x14ac:dyDescent="0.3">
      <c r="A292" s="46"/>
      <c r="B292" s="44" t="s">
        <v>32</v>
      </c>
      <c r="C292" s="47"/>
      <c r="D292" s="48"/>
      <c r="E292" s="49"/>
      <c r="F292" s="49"/>
      <c r="G292" s="49"/>
      <c r="H292" s="49"/>
      <c r="I292" s="49"/>
      <c r="J292" s="49"/>
      <c r="K292" s="49"/>
      <c r="L292" s="49"/>
      <c r="M292" s="49"/>
      <c r="N292" s="49"/>
      <c r="O292" s="49"/>
      <c r="P292" s="49"/>
      <c r="Q292" s="49"/>
      <c r="R292" s="49"/>
      <c r="S292" s="50"/>
      <c r="T292" s="50"/>
      <c r="U292" s="51"/>
      <c r="V292" s="51"/>
      <c r="W292" s="51"/>
      <c r="X292" s="51"/>
      <c r="Y292" s="52"/>
      <c r="Z292" s="51"/>
      <c r="AA292" s="53"/>
      <c r="AB292" s="70"/>
      <c r="AC292" s="54"/>
      <c r="AD292" s="35"/>
      <c r="AE292" s="55"/>
    </row>
    <row r="293" spans="1:45" ht="14.45" customHeight="1" x14ac:dyDescent="0.3">
      <c r="A293" s="46"/>
      <c r="B293" s="46"/>
      <c r="C293" s="47"/>
      <c r="D293" s="48"/>
      <c r="E293" s="49"/>
      <c r="F293" s="49"/>
      <c r="G293" s="49"/>
      <c r="H293" s="49"/>
      <c r="I293" s="49"/>
      <c r="J293" s="49"/>
      <c r="K293" s="49"/>
      <c r="L293" s="49"/>
      <c r="M293" s="49"/>
      <c r="N293" s="49"/>
      <c r="O293" s="49"/>
      <c r="P293" s="49"/>
      <c r="Q293" s="49"/>
      <c r="R293" s="49"/>
      <c r="S293" s="50"/>
      <c r="T293" s="50"/>
      <c r="U293" s="51"/>
      <c r="V293" s="51"/>
      <c r="W293" s="51"/>
      <c r="X293" s="51"/>
      <c r="Y293" s="52"/>
      <c r="Z293" s="51"/>
      <c r="AA293" s="53"/>
      <c r="AB293" s="70"/>
      <c r="AC293" s="54"/>
      <c r="AD293" s="35"/>
      <c r="AE293" s="55"/>
    </row>
    <row r="294" spans="1:45" s="35" customFormat="1" ht="21.6" customHeight="1" x14ac:dyDescent="0.25">
      <c r="A294" s="56"/>
      <c r="B294" s="57" t="s">
        <v>8</v>
      </c>
      <c r="D294" s="58"/>
      <c r="E294" s="58"/>
      <c r="F294" s="58"/>
      <c r="G294" s="58"/>
      <c r="H294" s="58"/>
      <c r="I294" s="58"/>
      <c r="J294" s="58"/>
      <c r="K294" s="58"/>
      <c r="L294" s="58"/>
      <c r="M294" s="58"/>
      <c r="N294" s="58"/>
      <c r="O294" s="58"/>
      <c r="P294" s="58"/>
      <c r="Q294" s="58"/>
      <c r="R294" s="58"/>
      <c r="S294" s="58"/>
      <c r="T294" s="58"/>
      <c r="U294" s="58"/>
      <c r="V294" s="58"/>
      <c r="W294" s="58"/>
      <c r="X294" s="58"/>
      <c r="Y294" s="58"/>
      <c r="Z294" s="58"/>
      <c r="AA294" s="58"/>
      <c r="AB294" s="70"/>
      <c r="AC294" s="58"/>
    </row>
    <row r="295" spans="1:45" s="35" customFormat="1" ht="12" customHeight="1" x14ac:dyDescent="0.25">
      <c r="A295" s="56"/>
      <c r="B295" s="56"/>
      <c r="C295" s="59"/>
      <c r="D295" s="59"/>
      <c r="E295" s="59"/>
      <c r="F295" s="59"/>
      <c r="G295" s="59"/>
      <c r="H295" s="59"/>
      <c r="I295" s="59"/>
      <c r="J295" s="59"/>
      <c r="K295" s="59"/>
      <c r="L295" s="59"/>
      <c r="M295" s="59"/>
      <c r="N295" s="59"/>
      <c r="O295" s="59"/>
      <c r="P295" s="59"/>
      <c r="Q295" s="59"/>
      <c r="R295" s="59"/>
      <c r="S295" s="59"/>
      <c r="T295" s="59"/>
      <c r="U295" s="59"/>
      <c r="V295" s="59"/>
      <c r="W295" s="59"/>
      <c r="X295" s="59"/>
      <c r="Y295" s="59"/>
      <c r="Z295" s="59"/>
      <c r="AA295" s="59"/>
      <c r="AB295" s="70"/>
      <c r="AC295" s="59"/>
    </row>
    <row r="296" spans="1:45" s="82" customFormat="1" ht="68.25" customHeight="1" x14ac:dyDescent="0.25">
      <c r="A296" s="43">
        <v>1</v>
      </c>
      <c r="B296" s="239" t="s">
        <v>78</v>
      </c>
      <c r="C296" s="239"/>
      <c r="D296" s="239"/>
      <c r="E296" s="239"/>
      <c r="F296" s="239"/>
      <c r="G296" s="239"/>
      <c r="H296" s="239"/>
      <c r="I296" s="239"/>
      <c r="J296" s="239"/>
      <c r="K296" s="239"/>
      <c r="L296" s="239"/>
      <c r="M296" s="239"/>
      <c r="N296" s="239"/>
      <c r="O296" s="239"/>
      <c r="P296" s="239"/>
      <c r="Q296" s="239"/>
      <c r="R296" s="239"/>
      <c r="S296" s="239"/>
      <c r="T296" s="239"/>
      <c r="U296" s="239"/>
      <c r="V296" s="239"/>
      <c r="W296" s="239"/>
      <c r="X296" s="239"/>
      <c r="Y296" s="239"/>
      <c r="Z296" s="239"/>
      <c r="AA296" s="239"/>
      <c r="AB296" s="70"/>
      <c r="AC296" s="90"/>
      <c r="AD296" s="90"/>
      <c r="AE296" s="90"/>
      <c r="AF296" s="90"/>
      <c r="AG296" s="90"/>
      <c r="AH296" s="90"/>
      <c r="AI296" s="90"/>
      <c r="AJ296" s="90"/>
      <c r="AK296" s="90"/>
      <c r="AL296" s="90"/>
      <c r="AM296" s="90"/>
      <c r="AN296" s="90"/>
      <c r="AO296" s="81"/>
      <c r="AS296" s="83"/>
    </row>
    <row r="297" spans="1:45" s="35" customFormat="1" ht="40.5" customHeight="1" x14ac:dyDescent="0.25">
      <c r="A297" s="43">
        <v>2</v>
      </c>
      <c r="B297" s="238" t="s">
        <v>50</v>
      </c>
      <c r="C297" s="238"/>
      <c r="D297" s="238"/>
      <c r="E297" s="238"/>
      <c r="F297" s="238"/>
      <c r="G297" s="238"/>
      <c r="H297" s="238"/>
      <c r="I297" s="238"/>
      <c r="J297" s="238"/>
      <c r="K297" s="238"/>
      <c r="L297" s="238"/>
      <c r="M297" s="238"/>
      <c r="N297" s="238"/>
      <c r="O297" s="238"/>
      <c r="P297" s="238"/>
      <c r="Q297" s="238"/>
      <c r="R297" s="238"/>
      <c r="S297" s="238"/>
      <c r="T297" s="238"/>
      <c r="U297" s="238"/>
      <c r="V297" s="238"/>
      <c r="W297" s="238"/>
      <c r="X297" s="238"/>
      <c r="Y297" s="238"/>
      <c r="Z297" s="238"/>
      <c r="AA297" s="238"/>
      <c r="AB297" s="70"/>
      <c r="AC297" s="59"/>
    </row>
    <row r="298" spans="1:45" s="35" customFormat="1" ht="18.75" x14ac:dyDescent="0.25">
      <c r="A298" s="43">
        <v>3</v>
      </c>
      <c r="B298" s="241" t="s">
        <v>389</v>
      </c>
      <c r="C298" s="241"/>
      <c r="D298" s="241"/>
      <c r="E298" s="241"/>
      <c r="F298" s="241"/>
      <c r="G298" s="241"/>
      <c r="H298" s="241"/>
      <c r="I298" s="241"/>
      <c r="J298" s="241"/>
      <c r="K298" s="241"/>
      <c r="L298" s="241"/>
      <c r="M298" s="241"/>
      <c r="N298" s="241"/>
      <c r="O298" s="241"/>
      <c r="P298" s="241"/>
      <c r="Q298" s="241"/>
      <c r="R298" s="241"/>
      <c r="S298" s="241"/>
      <c r="T298" s="241"/>
      <c r="U298" s="241"/>
      <c r="V298" s="241"/>
      <c r="W298" s="241"/>
      <c r="X298" s="241"/>
      <c r="Y298" s="241"/>
      <c r="Z298" s="241"/>
      <c r="AA298" s="241"/>
      <c r="AB298" s="70"/>
      <c r="AC298" s="59"/>
    </row>
    <row r="299" spans="1:45" s="35" customFormat="1" ht="40.5" customHeight="1" x14ac:dyDescent="0.25">
      <c r="A299" s="43">
        <v>4</v>
      </c>
      <c r="B299" s="240" t="s">
        <v>13</v>
      </c>
      <c r="C299" s="240"/>
      <c r="D299" s="240"/>
      <c r="E299" s="240"/>
      <c r="F299" s="240"/>
      <c r="G299" s="240"/>
      <c r="H299" s="240"/>
      <c r="I299" s="240"/>
      <c r="J299" s="240"/>
      <c r="K299" s="240"/>
      <c r="L299" s="240"/>
      <c r="M299" s="240"/>
      <c r="N299" s="240"/>
      <c r="O299" s="240"/>
      <c r="P299" s="240"/>
      <c r="Q299" s="240"/>
      <c r="R299" s="240"/>
      <c r="S299" s="240"/>
      <c r="T299" s="240"/>
      <c r="U299" s="240"/>
      <c r="V299" s="240"/>
      <c r="W299" s="240"/>
      <c r="X299" s="240"/>
      <c r="Y299" s="240"/>
      <c r="Z299" s="240"/>
      <c r="AA299" s="240"/>
      <c r="AB299" s="70"/>
      <c r="AC299" s="59"/>
    </row>
    <row r="300" spans="1:45" s="35" customFormat="1" ht="215.25" customHeight="1" x14ac:dyDescent="0.25">
      <c r="A300" s="43">
        <v>5</v>
      </c>
      <c r="B300" s="239" t="s">
        <v>79</v>
      </c>
      <c r="C300" s="239"/>
      <c r="D300" s="239"/>
      <c r="E300" s="239"/>
      <c r="F300" s="239"/>
      <c r="G300" s="239"/>
      <c r="H300" s="239"/>
      <c r="I300" s="239"/>
      <c r="J300" s="239"/>
      <c r="K300" s="239"/>
      <c r="L300" s="239"/>
      <c r="M300" s="239"/>
      <c r="N300" s="239"/>
      <c r="O300" s="239"/>
      <c r="P300" s="239"/>
      <c r="Q300" s="239"/>
      <c r="R300" s="239"/>
      <c r="S300" s="239"/>
      <c r="T300" s="239"/>
      <c r="U300" s="239"/>
      <c r="V300" s="239"/>
      <c r="W300" s="239"/>
      <c r="X300" s="239"/>
      <c r="Y300" s="239"/>
      <c r="Z300" s="239"/>
      <c r="AA300" s="239"/>
      <c r="AB300" s="72"/>
      <c r="AC300" s="59"/>
    </row>
    <row r="301" spans="1:45" s="35" customFormat="1" ht="38.25" customHeight="1" x14ac:dyDescent="0.25">
      <c r="A301" s="43">
        <v>6</v>
      </c>
      <c r="B301" s="239" t="s">
        <v>25</v>
      </c>
      <c r="C301" s="239"/>
      <c r="D301" s="239"/>
      <c r="E301" s="239"/>
      <c r="F301" s="239"/>
      <c r="G301" s="239"/>
      <c r="H301" s="239"/>
      <c r="I301" s="239"/>
      <c r="J301" s="239"/>
      <c r="K301" s="239"/>
      <c r="L301" s="239"/>
      <c r="M301" s="239"/>
      <c r="N301" s="239"/>
      <c r="O301" s="239"/>
      <c r="P301" s="239"/>
      <c r="Q301" s="239"/>
      <c r="R301" s="239"/>
      <c r="S301" s="239"/>
      <c r="T301" s="239"/>
      <c r="U301" s="239"/>
      <c r="V301" s="239"/>
      <c r="W301" s="239"/>
      <c r="X301" s="239"/>
      <c r="Y301" s="239"/>
      <c r="Z301" s="239"/>
      <c r="AA301" s="239"/>
      <c r="AB301" s="72"/>
      <c r="AC301" s="59"/>
    </row>
    <row r="302" spans="1:45" s="35" customFormat="1" ht="38.25" customHeight="1" x14ac:dyDescent="0.25">
      <c r="A302" s="43">
        <v>7</v>
      </c>
      <c r="B302" s="238" t="s">
        <v>51</v>
      </c>
      <c r="C302" s="238"/>
      <c r="D302" s="238"/>
      <c r="E302" s="238"/>
      <c r="F302" s="238"/>
      <c r="G302" s="238"/>
      <c r="H302" s="238"/>
      <c r="I302" s="238"/>
      <c r="J302" s="238"/>
      <c r="K302" s="238"/>
      <c r="L302" s="238"/>
      <c r="M302" s="238"/>
      <c r="N302" s="238"/>
      <c r="O302" s="238"/>
      <c r="P302" s="238"/>
      <c r="Q302" s="238"/>
      <c r="R302" s="238"/>
      <c r="S302" s="238"/>
      <c r="T302" s="238"/>
      <c r="U302" s="238"/>
      <c r="V302" s="238"/>
      <c r="W302" s="238"/>
      <c r="X302" s="238"/>
      <c r="Y302" s="238"/>
      <c r="Z302" s="238"/>
      <c r="AA302" s="238"/>
      <c r="AB302" s="84"/>
      <c r="AC302" s="84"/>
      <c r="AD302" s="84"/>
      <c r="AE302" s="84"/>
      <c r="AF302" s="84"/>
      <c r="AG302" s="84"/>
      <c r="AH302" s="84"/>
      <c r="AI302" s="84"/>
      <c r="AJ302" s="84"/>
      <c r="AK302" s="84"/>
      <c r="AL302" s="84"/>
      <c r="AM302" s="84"/>
      <c r="AN302" s="84"/>
      <c r="AO302" s="45"/>
      <c r="AS302" s="45"/>
    </row>
    <row r="303" spans="1:45" s="35" customFormat="1" ht="38.25" customHeight="1" x14ac:dyDescent="0.25">
      <c r="A303" s="43">
        <v>8</v>
      </c>
      <c r="B303" s="239" t="s">
        <v>27</v>
      </c>
      <c r="C303" s="239"/>
      <c r="D303" s="239"/>
      <c r="E303" s="239"/>
      <c r="F303" s="239"/>
      <c r="G303" s="239"/>
      <c r="H303" s="239"/>
      <c r="I303" s="239"/>
      <c r="J303" s="239"/>
      <c r="K303" s="239"/>
      <c r="L303" s="239"/>
      <c r="M303" s="239"/>
      <c r="N303" s="239"/>
      <c r="O303" s="239"/>
      <c r="P303" s="239"/>
      <c r="Q303" s="239"/>
      <c r="R303" s="239"/>
      <c r="S303" s="239"/>
      <c r="T303" s="239"/>
      <c r="U303" s="239"/>
      <c r="V303" s="239"/>
      <c r="W303" s="239"/>
      <c r="X303" s="239"/>
      <c r="Y303" s="239"/>
      <c r="Z303" s="239"/>
      <c r="AA303" s="239"/>
      <c r="AB303" s="72"/>
      <c r="AC303" s="59"/>
    </row>
    <row r="304" spans="1:45" s="35" customFormat="1" ht="38.25" customHeight="1" x14ac:dyDescent="0.25">
      <c r="A304" s="43">
        <v>9</v>
      </c>
      <c r="B304" s="239" t="s">
        <v>16</v>
      </c>
      <c r="C304" s="239"/>
      <c r="D304" s="239"/>
      <c r="E304" s="239"/>
      <c r="F304" s="239"/>
      <c r="G304" s="239"/>
      <c r="H304" s="239"/>
      <c r="I304" s="239"/>
      <c r="J304" s="239"/>
      <c r="K304" s="239"/>
      <c r="L304" s="239"/>
      <c r="M304" s="239"/>
      <c r="N304" s="239"/>
      <c r="O304" s="239"/>
      <c r="P304" s="239"/>
      <c r="Q304" s="239"/>
      <c r="R304" s="239"/>
      <c r="S304" s="239"/>
      <c r="T304" s="239"/>
      <c r="U304" s="239"/>
      <c r="V304" s="239"/>
      <c r="W304" s="239"/>
      <c r="X304" s="239"/>
      <c r="Y304" s="239"/>
      <c r="Z304" s="239"/>
      <c r="AA304" s="239"/>
      <c r="AB304" s="72"/>
      <c r="AC304" s="59"/>
    </row>
    <row r="305" spans="1:29" s="35" customFormat="1" ht="18.75" x14ac:dyDescent="0.25">
      <c r="A305" s="43">
        <v>10</v>
      </c>
      <c r="B305" s="239" t="s">
        <v>26</v>
      </c>
      <c r="C305" s="239"/>
      <c r="D305" s="239"/>
      <c r="E305" s="239"/>
      <c r="F305" s="239"/>
      <c r="G305" s="239"/>
      <c r="H305" s="239"/>
      <c r="I305" s="239"/>
      <c r="J305" s="239"/>
      <c r="K305" s="239"/>
      <c r="L305" s="239"/>
      <c r="M305" s="239"/>
      <c r="N305" s="239"/>
      <c r="O305" s="239"/>
      <c r="P305" s="239"/>
      <c r="Q305" s="239"/>
      <c r="R305" s="239"/>
      <c r="S305" s="239"/>
      <c r="T305" s="239"/>
      <c r="U305" s="239"/>
      <c r="V305" s="239"/>
      <c r="W305" s="239"/>
      <c r="X305" s="239"/>
      <c r="Y305" s="239"/>
      <c r="Z305" s="239"/>
      <c r="AA305" s="239"/>
      <c r="AB305" s="73"/>
      <c r="AC305" s="60"/>
    </row>
    <row r="306" spans="1:29" s="35" customFormat="1" ht="18.75" x14ac:dyDescent="0.25">
      <c r="A306" s="43">
        <v>11</v>
      </c>
      <c r="B306" s="239" t="s">
        <v>52</v>
      </c>
      <c r="C306" s="239"/>
      <c r="D306" s="239"/>
      <c r="E306" s="239"/>
      <c r="F306" s="239"/>
      <c r="G306" s="239"/>
      <c r="H306" s="239"/>
      <c r="I306" s="239"/>
      <c r="J306" s="239"/>
      <c r="K306" s="239"/>
      <c r="L306" s="239"/>
      <c r="M306" s="239"/>
      <c r="N306" s="239"/>
      <c r="O306" s="239"/>
      <c r="P306" s="239"/>
      <c r="Q306" s="239"/>
      <c r="R306" s="239"/>
      <c r="S306" s="239"/>
      <c r="T306" s="239"/>
      <c r="U306" s="239"/>
      <c r="V306" s="239"/>
      <c r="W306" s="239"/>
      <c r="X306" s="239"/>
      <c r="Y306" s="239"/>
      <c r="Z306" s="239"/>
      <c r="AA306" s="239"/>
      <c r="AB306" s="72"/>
      <c r="AC306" s="59"/>
    </row>
    <row r="307" spans="1:29" s="35" customFormat="1" ht="111" customHeight="1" x14ac:dyDescent="0.25">
      <c r="A307" s="43">
        <v>12</v>
      </c>
      <c r="B307" s="239" t="s">
        <v>34</v>
      </c>
      <c r="C307" s="239"/>
      <c r="D307" s="239"/>
      <c r="E307" s="239"/>
      <c r="F307" s="239"/>
      <c r="G307" s="239"/>
      <c r="H307" s="239"/>
      <c r="I307" s="239"/>
      <c r="J307" s="239"/>
      <c r="K307" s="239"/>
      <c r="L307" s="239"/>
      <c r="M307" s="239"/>
      <c r="N307" s="239"/>
      <c r="O307" s="239"/>
      <c r="P307" s="239"/>
      <c r="Q307" s="239"/>
      <c r="R307" s="239"/>
      <c r="S307" s="239"/>
      <c r="T307" s="239"/>
      <c r="U307" s="239"/>
      <c r="V307" s="239"/>
      <c r="W307" s="239"/>
      <c r="X307" s="239"/>
      <c r="Y307" s="239"/>
      <c r="Z307" s="239"/>
      <c r="AA307" s="239"/>
      <c r="AB307" s="72"/>
      <c r="AC307" s="59"/>
    </row>
    <row r="308" spans="1:29" s="42" customFormat="1" ht="264" customHeight="1" x14ac:dyDescent="0.25">
      <c r="A308" s="43">
        <v>13</v>
      </c>
      <c r="B308" s="242" t="s">
        <v>80</v>
      </c>
      <c r="C308" s="242"/>
      <c r="D308" s="242"/>
      <c r="E308" s="242"/>
      <c r="F308" s="242"/>
      <c r="G308" s="242"/>
      <c r="H308" s="242"/>
      <c r="I308" s="242"/>
      <c r="J308" s="242"/>
      <c r="K308" s="242"/>
      <c r="L308" s="242"/>
      <c r="M308" s="242"/>
      <c r="N308" s="242"/>
      <c r="O308" s="242"/>
      <c r="P308" s="242"/>
      <c r="Q308" s="242"/>
      <c r="R308" s="242"/>
      <c r="S308" s="242"/>
      <c r="T308" s="242"/>
      <c r="U308" s="242"/>
      <c r="V308" s="242"/>
      <c r="W308" s="242"/>
      <c r="X308" s="242"/>
      <c r="Y308" s="242"/>
      <c r="Z308" s="242"/>
      <c r="AA308" s="242"/>
      <c r="AB308" s="71"/>
    </row>
    <row r="309" spans="1:29" s="35" customFormat="1" ht="52.5" customHeight="1" x14ac:dyDescent="0.25">
      <c r="A309" s="43">
        <v>14</v>
      </c>
      <c r="B309" s="240" t="s">
        <v>53</v>
      </c>
      <c r="C309" s="240"/>
      <c r="D309" s="240"/>
      <c r="E309" s="240"/>
      <c r="F309" s="240"/>
      <c r="G309" s="240"/>
      <c r="H309" s="240"/>
      <c r="I309" s="240"/>
      <c r="J309" s="240"/>
      <c r="K309" s="240"/>
      <c r="L309" s="240"/>
      <c r="M309" s="240"/>
      <c r="N309" s="240"/>
      <c r="O309" s="240"/>
      <c r="P309" s="240"/>
      <c r="Q309" s="240"/>
      <c r="R309" s="240"/>
      <c r="S309" s="240"/>
      <c r="T309" s="240"/>
      <c r="U309" s="240"/>
      <c r="V309" s="240"/>
      <c r="W309" s="240"/>
      <c r="X309" s="240"/>
      <c r="Y309" s="240"/>
      <c r="Z309" s="240"/>
      <c r="AA309" s="240"/>
      <c r="AB309" s="73"/>
      <c r="AC309" s="60"/>
    </row>
    <row r="310" spans="1:29" s="35" customFormat="1" ht="18.75" x14ac:dyDescent="0.25">
      <c r="A310" s="43">
        <v>15</v>
      </c>
      <c r="B310" s="240" t="s">
        <v>11</v>
      </c>
      <c r="C310" s="240"/>
      <c r="D310" s="240"/>
      <c r="E310" s="240"/>
      <c r="F310" s="240"/>
      <c r="G310" s="240"/>
      <c r="H310" s="240"/>
      <c r="I310" s="240"/>
      <c r="J310" s="240"/>
      <c r="K310" s="240"/>
      <c r="L310" s="240"/>
      <c r="M310" s="240"/>
      <c r="N310" s="240"/>
      <c r="O310" s="240"/>
      <c r="P310" s="240"/>
      <c r="Q310" s="240"/>
      <c r="R310" s="240"/>
      <c r="S310" s="240"/>
      <c r="T310" s="240"/>
      <c r="U310" s="240"/>
      <c r="V310" s="240"/>
      <c r="W310" s="240"/>
      <c r="X310" s="240"/>
      <c r="Y310" s="240"/>
      <c r="Z310" s="240"/>
      <c r="AA310" s="240"/>
      <c r="AB310" s="73"/>
      <c r="AC310" s="60"/>
    </row>
    <row r="311" spans="1:29" s="35" customFormat="1" ht="18.75" x14ac:dyDescent="0.25">
      <c r="A311" s="43">
        <v>16</v>
      </c>
      <c r="B311" s="240" t="s">
        <v>33</v>
      </c>
      <c r="C311" s="240"/>
      <c r="D311" s="240"/>
      <c r="E311" s="240"/>
      <c r="F311" s="240"/>
      <c r="G311" s="240"/>
      <c r="H311" s="240"/>
      <c r="I311" s="240"/>
      <c r="J311" s="240"/>
      <c r="K311" s="240"/>
      <c r="L311" s="240"/>
      <c r="M311" s="240"/>
      <c r="N311" s="240"/>
      <c r="O311" s="240"/>
      <c r="P311" s="240"/>
      <c r="Q311" s="240"/>
      <c r="R311" s="240"/>
      <c r="S311" s="240"/>
      <c r="T311" s="240"/>
      <c r="U311" s="240"/>
      <c r="V311" s="240"/>
      <c r="W311" s="240"/>
      <c r="X311" s="240"/>
      <c r="Y311" s="240"/>
      <c r="Z311" s="240"/>
      <c r="AA311" s="240"/>
      <c r="AB311" s="73"/>
      <c r="AC311" s="60"/>
    </row>
    <row r="312" spans="1:29" s="35" customFormat="1" ht="18.75" x14ac:dyDescent="0.25">
      <c r="A312" s="43">
        <v>17</v>
      </c>
      <c r="B312" s="240" t="s">
        <v>10</v>
      </c>
      <c r="C312" s="240"/>
      <c r="D312" s="240"/>
      <c r="E312" s="240"/>
      <c r="F312" s="240"/>
      <c r="G312" s="240"/>
      <c r="H312" s="240"/>
      <c r="I312" s="240"/>
      <c r="J312" s="240"/>
      <c r="K312" s="240"/>
      <c r="L312" s="240"/>
      <c r="M312" s="240"/>
      <c r="N312" s="240"/>
      <c r="O312" s="240"/>
      <c r="P312" s="240"/>
      <c r="Q312" s="240"/>
      <c r="R312" s="240"/>
      <c r="S312" s="240"/>
      <c r="T312" s="240"/>
      <c r="U312" s="240"/>
      <c r="V312" s="240"/>
      <c r="W312" s="240"/>
      <c r="X312" s="240"/>
      <c r="Y312" s="240"/>
      <c r="Z312" s="240"/>
      <c r="AA312" s="240"/>
      <c r="AB312" s="73"/>
      <c r="AC312" s="60"/>
    </row>
    <row r="313" spans="1:29" ht="18.75" x14ac:dyDescent="0.25">
      <c r="C313" s="93"/>
      <c r="D313" s="94"/>
      <c r="E313" s="94"/>
      <c r="F313" s="94"/>
      <c r="G313" s="94"/>
      <c r="H313" s="94"/>
      <c r="I313" s="94"/>
      <c r="J313" s="94"/>
      <c r="K313" s="94"/>
      <c r="L313" s="94"/>
      <c r="M313" s="94"/>
      <c r="N313" s="94"/>
      <c r="O313" s="94"/>
      <c r="P313" s="94"/>
      <c r="Q313" s="94"/>
      <c r="R313" s="94"/>
      <c r="S313" s="96"/>
      <c r="T313" s="96"/>
      <c r="V313" s="61"/>
    </row>
    <row r="314" spans="1:29" ht="18.75" x14ac:dyDescent="0.25">
      <c r="C314" s="93"/>
      <c r="D314" s="94"/>
      <c r="E314" s="94"/>
      <c r="F314" s="94"/>
      <c r="G314" s="94"/>
      <c r="H314" s="94"/>
      <c r="I314" s="94"/>
      <c r="J314" s="94"/>
      <c r="K314" s="94"/>
      <c r="L314" s="94"/>
      <c r="M314" s="94"/>
      <c r="N314" s="94"/>
      <c r="O314" s="94"/>
      <c r="P314" s="94"/>
      <c r="Q314" s="94"/>
      <c r="R314" s="94"/>
      <c r="S314" s="96"/>
      <c r="T314" s="96"/>
      <c r="V314" s="61"/>
    </row>
    <row r="315" spans="1:29" ht="18.75" x14ac:dyDescent="0.25">
      <c r="C315" s="93"/>
      <c r="D315" s="94"/>
      <c r="E315" s="94"/>
      <c r="F315" s="94"/>
      <c r="G315" s="94"/>
      <c r="H315" s="94"/>
      <c r="I315" s="94"/>
      <c r="J315" s="94"/>
      <c r="K315" s="94"/>
      <c r="L315" s="94"/>
      <c r="M315" s="94"/>
      <c r="N315" s="94"/>
      <c r="O315" s="94"/>
      <c r="P315" s="94"/>
      <c r="Q315" s="94"/>
      <c r="R315" s="94"/>
      <c r="S315" s="96"/>
      <c r="T315" s="96"/>
      <c r="V315" s="61"/>
    </row>
    <row r="316" spans="1:29" ht="21.75" customHeight="1" x14ac:dyDescent="0.25">
      <c r="C316" s="93"/>
      <c r="D316" s="94"/>
      <c r="E316" s="94"/>
      <c r="F316" s="94"/>
      <c r="G316" s="94"/>
      <c r="H316" s="94"/>
      <c r="I316" s="94"/>
      <c r="J316" s="94"/>
      <c r="K316" s="94"/>
      <c r="L316" s="94"/>
      <c r="M316" s="94"/>
      <c r="N316" s="94"/>
      <c r="O316" s="94"/>
      <c r="P316" s="94"/>
      <c r="Q316" s="94"/>
      <c r="R316" s="94"/>
      <c r="S316" s="96"/>
      <c r="T316" s="96"/>
      <c r="V316" s="61"/>
    </row>
    <row r="317" spans="1:29" ht="21.75" customHeight="1" x14ac:dyDescent="0.25">
      <c r="C317" s="93"/>
      <c r="D317" s="94"/>
      <c r="E317" s="94"/>
      <c r="F317" s="94"/>
      <c r="G317" s="94"/>
      <c r="H317" s="94"/>
      <c r="I317" s="94"/>
      <c r="J317" s="94"/>
      <c r="K317" s="94"/>
      <c r="L317" s="94"/>
      <c r="M317" s="94"/>
      <c r="N317" s="94"/>
      <c r="O317" s="94"/>
      <c r="P317" s="94"/>
      <c r="Q317" s="94"/>
      <c r="R317" s="94"/>
      <c r="S317" s="96"/>
      <c r="T317" s="96"/>
      <c r="V317" s="61"/>
    </row>
    <row r="318" spans="1:29" ht="18.75" x14ac:dyDescent="0.25">
      <c r="C318" s="93"/>
      <c r="D318" s="94"/>
      <c r="E318" s="94"/>
      <c r="F318" s="94"/>
      <c r="G318" s="94"/>
      <c r="H318" s="94"/>
      <c r="I318" s="94"/>
      <c r="J318" s="94"/>
      <c r="K318" s="94"/>
      <c r="L318" s="94"/>
      <c r="M318" s="94"/>
      <c r="N318" s="94"/>
      <c r="O318" s="94"/>
      <c r="P318" s="94"/>
      <c r="Q318" s="94"/>
      <c r="R318" s="94"/>
      <c r="S318" s="96"/>
      <c r="T318" s="96"/>
      <c r="V318" s="61"/>
    </row>
    <row r="319" spans="1:29" ht="26.25" customHeight="1" x14ac:dyDescent="0.25">
      <c r="C319" s="93"/>
      <c r="D319" s="94"/>
      <c r="E319" s="94"/>
      <c r="F319" s="94"/>
      <c r="G319" s="94"/>
      <c r="H319" s="94"/>
      <c r="I319" s="94"/>
      <c r="J319" s="94"/>
      <c r="K319" s="94"/>
      <c r="L319" s="94"/>
      <c r="M319" s="94"/>
      <c r="N319" s="94"/>
      <c r="O319" s="94"/>
      <c r="P319" s="94"/>
      <c r="Q319" s="94"/>
      <c r="R319" s="94"/>
      <c r="S319" s="96"/>
      <c r="T319" s="96"/>
      <c r="V319" s="61"/>
    </row>
    <row r="320" spans="1:29" ht="26.25" customHeight="1" x14ac:dyDescent="0.25">
      <c r="C320" s="93"/>
      <c r="D320" s="94"/>
      <c r="E320" s="94"/>
      <c r="F320" s="94"/>
      <c r="G320" s="94"/>
      <c r="H320" s="94"/>
      <c r="I320" s="94"/>
      <c r="J320" s="94"/>
      <c r="K320" s="94"/>
      <c r="L320" s="94"/>
      <c r="M320" s="94"/>
      <c r="N320" s="94"/>
      <c r="O320" s="94"/>
      <c r="P320" s="94"/>
      <c r="Q320" s="94"/>
      <c r="R320" s="94"/>
      <c r="S320" s="96"/>
      <c r="T320" s="96"/>
      <c r="V320" s="61"/>
    </row>
    <row r="321" spans="3:28" ht="18.75" x14ac:dyDescent="0.25">
      <c r="C321" s="93"/>
      <c r="D321" s="94"/>
      <c r="E321" s="94"/>
      <c r="F321" s="94"/>
      <c r="G321" s="94"/>
      <c r="H321" s="94"/>
      <c r="I321" s="94"/>
      <c r="J321" s="94"/>
      <c r="K321" s="94"/>
      <c r="L321" s="94"/>
      <c r="M321" s="94"/>
      <c r="N321" s="94"/>
      <c r="O321" s="94"/>
      <c r="P321" s="94"/>
      <c r="Q321" s="94"/>
      <c r="R321" s="94"/>
      <c r="S321" s="96"/>
      <c r="T321" s="96"/>
      <c r="V321" s="61"/>
    </row>
    <row r="322" spans="3:28" ht="18.75" x14ac:dyDescent="0.25">
      <c r="C322" s="93"/>
      <c r="D322" s="94"/>
      <c r="E322" s="94"/>
      <c r="F322" s="94"/>
      <c r="G322" s="94"/>
      <c r="H322" s="94"/>
      <c r="I322" s="94"/>
      <c r="J322" s="94"/>
      <c r="K322" s="94"/>
      <c r="L322" s="94"/>
      <c r="M322" s="94"/>
      <c r="N322" s="94"/>
      <c r="O322" s="94"/>
      <c r="P322" s="94"/>
      <c r="Q322" s="94"/>
      <c r="R322" s="94"/>
      <c r="S322" s="96"/>
      <c r="T322" s="96"/>
    </row>
    <row r="323" spans="3:28" ht="18.75" x14ac:dyDescent="0.25">
      <c r="C323" s="93"/>
      <c r="D323" s="94"/>
      <c r="E323" s="94"/>
      <c r="F323" s="94"/>
      <c r="G323" s="94"/>
      <c r="H323" s="94"/>
      <c r="I323" s="94"/>
      <c r="J323" s="94"/>
      <c r="K323" s="94"/>
      <c r="L323" s="94"/>
      <c r="M323" s="94"/>
      <c r="N323" s="94"/>
      <c r="O323" s="94"/>
      <c r="P323" s="94"/>
      <c r="Q323" s="94"/>
      <c r="R323" s="94"/>
      <c r="S323" s="96"/>
      <c r="T323" s="96"/>
    </row>
    <row r="324" spans="3:28" ht="45" customHeight="1" x14ac:dyDescent="0.3">
      <c r="C324" s="243"/>
      <c r="D324" s="243"/>
      <c r="E324" s="94"/>
      <c r="F324" s="94"/>
      <c r="G324" s="94"/>
      <c r="H324" s="94"/>
      <c r="I324" s="94"/>
      <c r="J324" s="94"/>
      <c r="K324" s="94"/>
      <c r="L324" s="94"/>
      <c r="M324" s="94"/>
      <c r="N324" s="94"/>
      <c r="O324" s="94"/>
      <c r="P324" s="94"/>
      <c r="Q324" s="94"/>
      <c r="R324" s="94"/>
      <c r="S324" s="96"/>
      <c r="T324" s="96"/>
    </row>
    <row r="325" spans="3:28" ht="18.75" x14ac:dyDescent="0.25">
      <c r="C325" s="93"/>
      <c r="D325" s="94"/>
      <c r="E325" s="94"/>
      <c r="F325" s="94"/>
      <c r="G325" s="94"/>
      <c r="H325" s="94"/>
      <c r="I325" s="94"/>
      <c r="J325" s="94"/>
      <c r="K325" s="94"/>
      <c r="L325" s="94"/>
      <c r="M325" s="94"/>
      <c r="N325" s="94"/>
      <c r="O325" s="94"/>
      <c r="P325" s="94"/>
      <c r="Q325" s="94"/>
      <c r="R325" s="94"/>
      <c r="S325" s="96"/>
      <c r="T325" s="96"/>
    </row>
    <row r="326" spans="3:28" ht="18.75" x14ac:dyDescent="0.25">
      <c r="C326" s="93"/>
      <c r="D326" s="94"/>
      <c r="E326" s="94"/>
      <c r="F326" s="94"/>
      <c r="G326" s="94"/>
      <c r="H326" s="94"/>
      <c r="I326" s="94"/>
      <c r="J326" s="94"/>
      <c r="K326" s="94"/>
      <c r="L326" s="94"/>
      <c r="M326" s="94"/>
      <c r="N326" s="94"/>
      <c r="O326" s="94"/>
      <c r="P326" s="94"/>
      <c r="Q326" s="94"/>
      <c r="R326" s="94"/>
      <c r="S326" s="96"/>
      <c r="T326" s="96"/>
    </row>
    <row r="327" spans="3:28" ht="43.5" customHeight="1" x14ac:dyDescent="0.25">
      <c r="C327" s="244"/>
      <c r="D327" s="244"/>
      <c r="E327" s="94"/>
      <c r="F327" s="94"/>
      <c r="G327" s="94"/>
      <c r="H327" s="94"/>
      <c r="I327" s="94"/>
      <c r="J327" s="94"/>
      <c r="K327" s="94"/>
      <c r="L327" s="94"/>
      <c r="M327" s="94"/>
      <c r="N327" s="94"/>
      <c r="O327" s="94"/>
      <c r="P327" s="94"/>
      <c r="Q327" s="94"/>
      <c r="R327" s="94"/>
      <c r="S327" s="96"/>
      <c r="T327" s="96"/>
      <c r="AB327" s="21"/>
    </row>
    <row r="328" spans="3:28" ht="18.75" x14ac:dyDescent="0.25">
      <c r="C328" s="93"/>
      <c r="E328" s="95"/>
      <c r="F328" s="95"/>
      <c r="G328" s="95"/>
      <c r="H328" s="95"/>
      <c r="I328" s="95"/>
      <c r="J328" s="95"/>
      <c r="K328" s="95"/>
      <c r="L328" s="95"/>
      <c r="M328" s="95"/>
      <c r="N328" s="95"/>
      <c r="O328" s="95"/>
      <c r="P328" s="95"/>
      <c r="Q328" s="95"/>
      <c r="R328" s="95"/>
      <c r="S328" s="97"/>
      <c r="T328" s="97"/>
    </row>
    <row r="329" spans="3:28" ht="28.5" customHeight="1" x14ac:dyDescent="0.25">
      <c r="C329" s="93"/>
      <c r="D329" s="98"/>
      <c r="E329" s="98"/>
      <c r="F329" s="98"/>
      <c r="G329" s="98"/>
      <c r="H329" s="98"/>
      <c r="I329" s="98"/>
      <c r="J329" s="98"/>
      <c r="K329" s="98"/>
      <c r="L329" s="98"/>
      <c r="M329" s="98"/>
      <c r="N329" s="98"/>
      <c r="O329" s="98"/>
      <c r="P329" s="98"/>
      <c r="Q329" s="98"/>
      <c r="R329" s="98"/>
      <c r="S329" s="98"/>
      <c r="T329" s="98"/>
    </row>
    <row r="330" spans="3:28" ht="18.75" x14ac:dyDescent="0.25">
      <c r="C330" s="93"/>
    </row>
    <row r="331" spans="3:28" ht="18.75" x14ac:dyDescent="0.25">
      <c r="C331" s="93"/>
    </row>
    <row r="332" spans="3:28" ht="57" customHeight="1" x14ac:dyDescent="0.25">
      <c r="C332" s="98"/>
      <c r="D332" s="98"/>
    </row>
    <row r="4714" spans="3:28" x14ac:dyDescent="0.25">
      <c r="C4714" s="62"/>
      <c r="AB4714" s="21"/>
    </row>
  </sheetData>
  <autoFilter ref="A18:AV18"/>
  <mergeCells count="99">
    <mergeCell ref="B310:AA310"/>
    <mergeCell ref="B311:AA311"/>
    <mergeCell ref="B312:AA312"/>
    <mergeCell ref="C324:D324"/>
    <mergeCell ref="C327:D327"/>
    <mergeCell ref="B309:AA309"/>
    <mergeCell ref="B298:AA298"/>
    <mergeCell ref="B299:AA299"/>
    <mergeCell ref="B300:AA300"/>
    <mergeCell ref="B301:AA301"/>
    <mergeCell ref="B302:AA302"/>
    <mergeCell ref="B303:AA303"/>
    <mergeCell ref="B304:AA304"/>
    <mergeCell ref="B305:AA305"/>
    <mergeCell ref="B306:AA306"/>
    <mergeCell ref="B307:AA307"/>
    <mergeCell ref="B308:AA308"/>
    <mergeCell ref="AA201:AA204"/>
    <mergeCell ref="C217:C219"/>
    <mergeCell ref="C221:C226"/>
    <mergeCell ref="C227:C230"/>
    <mergeCell ref="B297:AA297"/>
    <mergeCell ref="C236:C237"/>
    <mergeCell ref="C239:C242"/>
    <mergeCell ref="AA239:AA242"/>
    <mergeCell ref="C255:C257"/>
    <mergeCell ref="C259:C264"/>
    <mergeCell ref="C265:C268"/>
    <mergeCell ref="C270:C272"/>
    <mergeCell ref="C274:C275"/>
    <mergeCell ref="C277:C280"/>
    <mergeCell ref="AA277:AA280"/>
    <mergeCell ref="B296:AA296"/>
    <mergeCell ref="C232:C234"/>
    <mergeCell ref="C176:C178"/>
    <mergeCell ref="C180:C183"/>
    <mergeCell ref="C184:C187"/>
    <mergeCell ref="C189:C191"/>
    <mergeCell ref="C193:C194"/>
    <mergeCell ref="C195:C199"/>
    <mergeCell ref="C201:C204"/>
    <mergeCell ref="AA160:AA163"/>
    <mergeCell ref="AA102:AA105"/>
    <mergeCell ref="C120:C121"/>
    <mergeCell ref="C122:C123"/>
    <mergeCell ref="AA122:AA123"/>
    <mergeCell ref="C130:C132"/>
    <mergeCell ref="C134:C139"/>
    <mergeCell ref="C102:C105"/>
    <mergeCell ref="C140:C146"/>
    <mergeCell ref="C148:C150"/>
    <mergeCell ref="C152:C153"/>
    <mergeCell ref="C154:C158"/>
    <mergeCell ref="C160:C163"/>
    <mergeCell ref="C80:C82"/>
    <mergeCell ref="C83:C86"/>
    <mergeCell ref="C88:C92"/>
    <mergeCell ref="C94:C98"/>
    <mergeCell ref="C99:C100"/>
    <mergeCell ref="AA60:AA63"/>
    <mergeCell ref="C23:C24"/>
    <mergeCell ref="C25:C26"/>
    <mergeCell ref="AA25:AA26"/>
    <mergeCell ref="C35:C37"/>
    <mergeCell ref="AA35:AA37"/>
    <mergeCell ref="C38:C42"/>
    <mergeCell ref="C43:C44"/>
    <mergeCell ref="C46:C50"/>
    <mergeCell ref="C52:C56"/>
    <mergeCell ref="C57:C58"/>
    <mergeCell ref="C60:C63"/>
    <mergeCell ref="AA16:AA17"/>
    <mergeCell ref="L16:L17"/>
    <mergeCell ref="M16:M17"/>
    <mergeCell ref="N16:N17"/>
    <mergeCell ref="O16:O17"/>
    <mergeCell ref="P16:P17"/>
    <mergeCell ref="Q16:Q17"/>
    <mergeCell ref="R16:R17"/>
    <mergeCell ref="S16:S17"/>
    <mergeCell ref="T16:T17"/>
    <mergeCell ref="U16:W16"/>
    <mergeCell ref="X16:Z16"/>
    <mergeCell ref="K16:K17"/>
    <mergeCell ref="A9:AA9"/>
    <mergeCell ref="A10:AA10"/>
    <mergeCell ref="A11:AA11"/>
    <mergeCell ref="A12:AA12"/>
    <mergeCell ref="A13:AA13"/>
    <mergeCell ref="A16:A17"/>
    <mergeCell ref="B16:B17"/>
    <mergeCell ref="C16:C17"/>
    <mergeCell ref="D16:D17"/>
    <mergeCell ref="E16:E17"/>
    <mergeCell ref="F16:F17"/>
    <mergeCell ref="G16:G17"/>
    <mergeCell ref="H16:H17"/>
    <mergeCell ref="I16:I17"/>
    <mergeCell ref="J16:J17"/>
  </mergeCells>
  <pageMargins left="0.3" right="0.31496062992125984" top="0.5" bottom="0.49" header="0.17" footer="0.15748031496062992"/>
  <pageSetup paperSize="9" scale="47" fitToHeight="0" orientation="landscape" r:id="rId1"/>
  <headerFooter>
    <oddFooter>&amp;Cстр. &amp;P&amp;Rвсего стр. &amp;N</oddFooter>
  </headerFooter>
  <rowBreaks count="6" manualBreakCount="6">
    <brk id="37" max="26" man="1"/>
    <brk id="65" max="26" man="1"/>
    <brk id="96" max="26" man="1"/>
    <brk id="123" max="26" man="1"/>
    <brk id="146" max="26" man="1"/>
    <brk id="230" max="26"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Расчет</vt:lpstr>
      <vt:lpstr>Расчет!Область_печати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Махова Мария Владимировна</dc:creator>
  <cp:lastModifiedBy>Оксень Михаил Фёдорович</cp:lastModifiedBy>
  <cp:lastPrinted>2021-10-19T12:04:01Z</cp:lastPrinted>
  <dcterms:created xsi:type="dcterms:W3CDTF">2014-07-03T06:05:03Z</dcterms:created>
  <dcterms:modified xsi:type="dcterms:W3CDTF">2021-10-19T14:10:08Z</dcterms:modified>
</cp:coreProperties>
</file>