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GoBack" localSheetId="0">НМЦК!$C$6</definedName>
    <definedName name="_xlnm._FilterDatabase" localSheetId="0" hidden="1">НМЦК!$A$6:$N$7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J8"/>
  <c r="H8"/>
  <c r="M7"/>
  <c r="N8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<sst xmlns="http://schemas.openxmlformats.org/spreadsheetml/2006/main" count="28" uniqueCount="23">
  <si>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</si>
  <si>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</si>
  <si>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</si>
  <si>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</si>
  <si>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</si>
  <si>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</si>
  <si>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</si>
  <si>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</si>
  <si>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</si>
  <si>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</si>
  <si>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</si>
  <si>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</si>
  <si>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</si>
  <si>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</si>
  <si>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</si>
  <si>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Выполнение работ по техническому обслуживанию и ремонту холодильного оборудования в зданиях и помещениях ГАУЗ МО «ДГБ»</t>
  </si>
  <si>
    <t>месяц</t>
  </si>
  <si>
    <t>Техническое обслуживание и ремонт холодильного оборудования по адресам:
- город Дубна, улица Карла Маркса, дом 30;
- улица Володарского, дом 2 Б; 
- улица Вавилова, дом 1; 
- улица 9 Мая, дом 7В, стр.1; 
- улица Энтузиастов, дом 19/2</t>
  </si>
  <si>
    <t>Техническое обслуживание и ремонт холодильного оборудования в Лечебном корпусе на 190 коек по адресу:
- город Дубна, улица Карла Маркса, дом 30</t>
  </si>
  <si>
    <t>Источник 1
 КП № б/н от 27.10.2022</t>
  </si>
  <si>
    <t>Источник 2
 КП № б/н от 26.10.2022</t>
  </si>
  <si>
    <t>Источник 3
 КП № б/н от 27.10.2022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</si>
  <si>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875 853,36 рубля </t>
    </r>
    <r>
      <rPr>
        <sz val="12"/>
        <rFont val="Times New Roman"/>
        <family val="1"/>
        <charset val="204"/>
      </rPr>
      <t>(Восемьсот семьдесят пять тысяч восемьсот пятьдесят три рубля 36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</si>
</sst>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/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478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478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47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478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48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5"/>
  <sheetViews>
    <sheetView tabSelected="1" zoomScaleNormal="130" workbookViewId="0">
      <selection activeCell="B15" sqref="B1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2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2.25" customHeight="1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29.25" customHeight="1">
      <c r="A5" s="31"/>
      <c r="B5" s="32"/>
      <c r="C5" s="31"/>
      <c r="D5" s="29"/>
      <c r="E5" s="26" t="s">
        <v>19</v>
      </c>
      <c r="F5" s="26"/>
      <c r="G5" s="26" t="s">
        <v>20</v>
      </c>
      <c r="H5" s="26"/>
      <c r="I5" s="26" t="s">
        <v>21</v>
      </c>
      <c r="J5" s="26"/>
      <c r="K5" s="24"/>
      <c r="L5" s="24"/>
      <c r="M5" s="24"/>
      <c r="N5" s="25"/>
    </row>
    <row r="6" spans="1:14" ht="114.75">
      <c r="A6" s="10">
        <v>1</v>
      </c>
      <c r="B6" s="21" t="s">
        <v>17</v>
      </c>
      <c r="C6" s="22" t="s">
        <v>16</v>
      </c>
      <c r="D6" s="22">
        <v>12</v>
      </c>
      <c r="E6" s="19">
        <v>30963.33</v>
      </c>
      <c r="F6" s="11">
        <f>D6*E6</f>
        <v>371559.96</v>
      </c>
      <c r="G6" s="19">
        <v>32000</v>
      </c>
      <c r="H6" s="11">
        <f>G6*D6</f>
        <v>384000</v>
      </c>
      <c r="I6" s="19">
        <v>31000</v>
      </c>
      <c r="J6" s="11">
        <f>I6*D6</f>
        <v>372000</v>
      </c>
      <c r="K6" s="11">
        <f>(E6+G6+I6)/3</f>
        <v>31321.11</v>
      </c>
      <c r="L6" s="8">
        <f>STDEV(E6,G6,I6)</f>
        <v>588.22180875931269</v>
      </c>
      <c r="M6" s="12">
        <f>L6/K6</f>
        <v>1.8780362789164007E-2</v>
      </c>
      <c r="N6" s="13">
        <f>ROUND(K6,2)*D6</f>
        <v>375853.32</v>
      </c>
    </row>
    <row r="7" spans="1:14" s="6" customFormat="1" ht="76.5">
      <c r="A7" s="10">
        <v>2</v>
      </c>
      <c r="B7" s="21" t="s">
        <v>18</v>
      </c>
      <c r="C7" s="22" t="s">
        <v>16</v>
      </c>
      <c r="D7" s="22">
        <v>12</v>
      </c>
      <c r="E7" s="19">
        <v>40000</v>
      </c>
      <c r="F7" s="11">
        <f>D7*E7</f>
        <v>480000</v>
      </c>
      <c r="G7" s="19">
        <v>41000</v>
      </c>
      <c r="H7" s="11">
        <f>G7*D7</f>
        <v>492000</v>
      </c>
      <c r="I7" s="19">
        <v>44000</v>
      </c>
      <c r="J7" s="11">
        <f>I7*D7</f>
        <v>528000</v>
      </c>
      <c r="K7" s="11">
        <f>(E7+G7+I7)/3</f>
        <v>41666.666666666664</v>
      </c>
      <c r="L7" s="8">
        <f>STDEV(E7,G7,I7)</f>
        <v>2081.6659994661709</v>
      </c>
      <c r="M7" s="12">
        <f>L7/K7</f>
        <v>4.9959983987188102E-2</v>
      </c>
      <c r="N7" s="13">
        <f>ROUND(K7,2)*D7</f>
        <v>500000.04</v>
      </c>
    </row>
    <row r="8" spans="1:14">
      <c r="A8" s="14"/>
      <c r="B8" s="18" t="s">
        <v>10</v>
      </c>
      <c r="C8" s="15"/>
      <c r="D8" s="16"/>
      <c r="E8" s="17"/>
      <c r="F8" s="17">
        <f>SUM(F6:F7)</f>
        <v>851559.96</v>
      </c>
      <c r="G8" s="17"/>
      <c r="H8" s="17">
        <f>SUM(H6:H7)</f>
        <v>876000</v>
      </c>
      <c r="I8" s="17"/>
      <c r="J8" s="17">
        <f>SUM(J6:J7)</f>
        <v>900000</v>
      </c>
      <c r="K8" s="17"/>
      <c r="L8" s="17"/>
      <c r="M8" s="17"/>
      <c r="N8" s="17">
        <f>SUM(N6:N7)</f>
        <v>875853.36</v>
      </c>
    </row>
    <row r="12" spans="1:14" ht="15.75">
      <c r="A12" s="7"/>
      <c r="B12" s="28" t="s">
        <v>22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5" spans="1:14" ht="14.25">
      <c r="B15" s="23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2022-11-10T08:31:35Z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