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 диск Д\Хоспис\2023\подгузники\"/>
    </mc:Choice>
  </mc:AlternateContent>
  <bookViews>
    <workbookView xWindow="0" yWindow="0" windowWidth="23040" windowHeight="8820" tabRatio="557"/>
  </bookViews>
  <sheets>
    <sheet name=" НМЦК" sheetId="9" r:id="rId1"/>
  </sheets>
  <definedNames>
    <definedName name="метод">#REF!</definedName>
    <definedName name="обоснование">#REF!</definedName>
    <definedName name="обосспособ">#REF!</definedName>
    <definedName name="способ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2" i="9" l="1"/>
  <c r="H22" i="9"/>
  <c r="I21" i="9"/>
  <c r="H21" i="9"/>
  <c r="I20" i="9"/>
  <c r="H20" i="9"/>
  <c r="I19" i="9"/>
  <c r="H19" i="9"/>
  <c r="H18" i="9"/>
  <c r="I17" i="9"/>
  <c r="H17" i="9"/>
  <c r="I16" i="9"/>
  <c r="H16" i="9"/>
  <c r="I15" i="9"/>
  <c r="H15" i="9"/>
  <c r="I14" i="9"/>
  <c r="H14" i="9"/>
  <c r="G22" i="9" l="1"/>
  <c r="K22" i="9"/>
  <c r="G21" i="9"/>
  <c r="K21" i="9"/>
  <c r="G20" i="9"/>
  <c r="K20" i="9"/>
  <c r="G19" i="9"/>
  <c r="K19" i="9"/>
  <c r="G18" i="9"/>
  <c r="K18" i="9"/>
  <c r="K23" i="9" s="1"/>
  <c r="G17" i="9"/>
  <c r="K17" i="9"/>
  <c r="G16" i="9"/>
  <c r="K16" i="9"/>
  <c r="G15" i="9"/>
  <c r="K15" i="9"/>
  <c r="G14" i="9"/>
  <c r="K14" i="9"/>
  <c r="I13" i="9"/>
  <c r="K13" i="9" s="1"/>
  <c r="H13" i="9" l="1"/>
  <c r="G13" i="9" l="1"/>
</calcChain>
</file>

<file path=xl/sharedStrings.xml><?xml version="1.0" encoding="utf-8"?>
<sst xmlns="http://schemas.openxmlformats.org/spreadsheetml/2006/main" count="39" uniqueCount="30">
  <si>
    <t>Наименование объекта закупки</t>
  </si>
  <si>
    <t>Еденица измерения</t>
  </si>
  <si>
    <t>Количество</t>
  </si>
  <si>
    <t xml:space="preserve"> Источник  № 1</t>
  </si>
  <si>
    <t xml:space="preserve"> Источник № 2</t>
  </si>
  <si>
    <t xml:space="preserve"> Источник № 3</t>
  </si>
  <si>
    <t>Цена за единицу измерения (руб.)</t>
  </si>
  <si>
    <t>Средняя арифметическая  цена за еденицу измерения, (руб).</t>
  </si>
  <si>
    <t>Реквизиты источников информации:</t>
  </si>
  <si>
    <t>Среднеквадратичное отклонение</t>
  </si>
  <si>
    <t xml:space="preserve">Коэффициент вариации, %          </t>
  </si>
  <si>
    <t>1. Коммерческое предложение № 1  - источник № 1</t>
  </si>
  <si>
    <t>3. Коммерческое предложение № 3 - источник № 3</t>
  </si>
  <si>
    <t>2. Коммерческое предложение № 2 - источник № 2</t>
  </si>
  <si>
    <t>Обоснование начальной (максимальной) цены договора</t>
  </si>
  <si>
    <t>Расчет НМЦД:</t>
  </si>
  <si>
    <t>Заказчик: ГАУЗ ЛО "Детский хоспис"</t>
  </si>
  <si>
    <t>Начальная (максимальная) цена договора (руб.)</t>
  </si>
  <si>
    <t>Подгузники SENI  STADARD  р-р M      № 30</t>
  </si>
  <si>
    <t>Подгузники SENI  STADARD  р-р S № 30</t>
  </si>
  <si>
    <t>Подгузники SENI  STADARD  р-р L № 30</t>
  </si>
  <si>
    <t>Подгузники SENI  15-30кг № 54</t>
  </si>
  <si>
    <t>Подгузники SENI  11-25кг № 58</t>
  </si>
  <si>
    <t>Нагрудники защитные №100</t>
  </si>
  <si>
    <t>Салфетки влажные№68</t>
  </si>
  <si>
    <t>Пеленки сени 90*60 №30</t>
  </si>
  <si>
    <t>Пенка для мытья тела500мл</t>
  </si>
  <si>
    <t>Подгузники -трусики     №11      12-18кг</t>
  </si>
  <si>
    <t>упаковка</t>
  </si>
  <si>
    <t>Предмет договора: поставка товаров (подгузников, салфеток, нагрудников, пеленок) для нужд ГАУЗ ЛО "Детский хоспис"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</si>
</sst>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#,##0.00_ ;\-#,##0.00\ "/>
  </numFmts>
  <fonts count="5" x14ac:knownFonts="1">
    <font>
      <sz val="10"/>
      <name val="Arial"/>
    </font>
    <font>
      <i/>
      <sz val="11"/>
      <name val="Arial"/>
      <family val="2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0" xfId="0" applyFont="1"/>
    <xf numFmtId="4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/>
    <xf numFmtId="0" fontId="2" fillId="0" borderId="0" xfId="0" applyFont="1" applyBorder="1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0" borderId="4" xfId="0" applyFont="1" applyBorder="1" applyAlignment="1">
      <alignment wrapText="1"/>
    </xf>
    <xf numFmtId="4" fontId="2" fillId="0" borderId="0" xfId="0" applyNumberFormat="1" applyFont="1" applyBorder="1"/>
    <xf numFmtId="0" fontId="2" fillId="0" borderId="3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Z23"/>
  <sheetViews>
    <sheetView tabSelected="1" topLeftCell="A3" zoomScale="80" zoomScaleNormal="80" workbookViewId="0">
      <selection activeCell="B21" sqref="B21"/>
    </sheetView>
  </sheetViews>
  <sheetFormatPr defaultColWidth="8.88671875" defaultRowHeight="13.2" x14ac:dyDescent="0.25"/>
  <cols>
    <col min="1" max="1" width="5.5546875" style="13" customWidth="1"/>
    <col min="2" max="2" width="47.6640625" style="4" bestFit="1" customWidth="1"/>
    <col min="3" max="3" width="15.44140625" style="4" customWidth="1"/>
    <col min="4" max="5" width="17.5546875" style="4" customWidth="1"/>
    <col min="6" max="7" width="18.33203125" style="4" customWidth="1"/>
    <col min="8" max="8" width="18.33203125" style="13" customWidth="1"/>
    <col min="9" max="9" width="24.109375" style="4" customWidth="1"/>
    <col min="10" max="10" width="13.33203125" style="4" customWidth="1"/>
    <col min="11" max="11" width="19.6640625" style="4" customWidth="1"/>
    <col min="12" max="12" width="12.109375" style="4" hidden="1" customWidth="1"/>
    <col min="13" max="14" width="11.6640625" style="5" hidden="1" customWidth="1"/>
    <col min="15" max="16384" width="8.88671875" style="4"/>
  </cols>
  <sheetData>
    <row r="1" spans="1:26" s="2" customFormat="1" ht="27.6" customHeight="1" x14ac:dyDescent="0.25">
      <c r="B1" s="31" t="s">
        <v>14</v>
      </c>
      <c r="C1" s="31"/>
      <c r="D1" s="31"/>
      <c r="E1" s="31"/>
      <c r="F1" s="31"/>
      <c r="G1" s="31"/>
      <c r="H1" s="31"/>
      <c r="I1" s="31"/>
      <c r="J1" s="31"/>
      <c r="K1" s="31"/>
      <c r="M1" s="3"/>
      <c r="N1" s="3"/>
    </row>
    <row r="2" spans="1:26" s="2" customFormat="1" ht="37.950000000000003" customHeight="1" x14ac:dyDescent="0.25">
      <c r="B2" s="29" t="s">
        <v>29</v>
      </c>
      <c r="C2" s="30"/>
      <c r="D2" s="30"/>
      <c r="E2" s="30"/>
      <c r="F2" s="30"/>
      <c r="G2" s="30"/>
      <c r="H2" s="30"/>
      <c r="I2" s="30"/>
      <c r="J2" s="30"/>
      <c r="K2" s="30"/>
      <c r="M2" s="3"/>
      <c r="N2" s="3"/>
    </row>
    <row r="3" spans="1:26" s="2" customFormat="1" ht="19.5" customHeight="1" x14ac:dyDescent="0.25">
      <c r="B3" s="32" t="s">
        <v>16</v>
      </c>
      <c r="C3" s="32"/>
      <c r="D3" s="32"/>
      <c r="E3" s="32"/>
      <c r="F3" s="32"/>
      <c r="G3" s="32"/>
      <c r="H3" s="32"/>
      <c r="I3" s="32"/>
      <c r="J3" s="32"/>
      <c r="K3" s="32"/>
      <c r="M3" s="3"/>
      <c r="N3" s="3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13" customFormat="1" ht="19.5" customHeight="1" x14ac:dyDescent="0.25">
      <c r="B4" s="26" t="s">
        <v>8</v>
      </c>
      <c r="C4" s="17"/>
      <c r="D4" s="17"/>
      <c r="E4" s="17"/>
      <c r="F4" s="17"/>
      <c r="G4" s="17"/>
      <c r="H4" s="17"/>
      <c r="I4" s="17"/>
      <c r="J4" s="17"/>
      <c r="K4" s="17"/>
      <c r="L4" s="12"/>
      <c r="M4" s="19"/>
      <c r="N4" s="19"/>
      <c r="O4" s="12"/>
    </row>
    <row r="5" spans="1:26" s="13" customFormat="1" ht="19.5" customHeight="1" x14ac:dyDescent="0.25">
      <c r="B5" s="25" t="s">
        <v>11</v>
      </c>
      <c r="C5" s="17"/>
      <c r="D5" s="17"/>
      <c r="E5" s="17"/>
      <c r="F5" s="17"/>
      <c r="G5" s="17"/>
      <c r="H5" s="17"/>
      <c r="I5" s="17"/>
      <c r="J5" s="17"/>
      <c r="K5" s="17"/>
      <c r="L5" s="12"/>
      <c r="M5" s="19"/>
      <c r="N5" s="19"/>
      <c r="O5" s="12"/>
    </row>
    <row r="6" spans="1:26" s="13" customFormat="1" ht="17.25" customHeight="1" x14ac:dyDescent="0.25">
      <c r="B6" s="25" t="s">
        <v>13</v>
      </c>
      <c r="C6" s="17"/>
      <c r="D6" s="17"/>
      <c r="E6" s="17"/>
      <c r="F6" s="17"/>
      <c r="G6" s="17"/>
      <c r="H6" s="17"/>
      <c r="I6" s="17"/>
      <c r="J6" s="17"/>
      <c r="K6" s="17"/>
      <c r="L6" s="12"/>
      <c r="M6" s="19"/>
      <c r="N6" s="19"/>
      <c r="O6" s="12"/>
    </row>
    <row r="7" spans="1:26" s="13" customFormat="1" ht="18" customHeight="1" x14ac:dyDescent="0.25">
      <c r="B7" s="25" t="s">
        <v>12</v>
      </c>
      <c r="C7" s="17"/>
      <c r="D7" s="17"/>
      <c r="E7" s="17"/>
      <c r="F7" s="17"/>
      <c r="G7" s="17"/>
      <c r="H7" s="17"/>
      <c r="I7" s="17"/>
      <c r="J7" s="17"/>
      <c r="K7" s="17"/>
      <c r="L7" s="12"/>
      <c r="M7" s="19"/>
      <c r="N7" s="19"/>
      <c r="O7" s="12"/>
    </row>
    <row r="8" spans="1:26" s="13" customFormat="1" ht="18" customHeight="1" x14ac:dyDescent="0.25">
      <c r="B8" s="20"/>
      <c r="C8" s="17"/>
      <c r="D8" s="17"/>
      <c r="E8" s="17"/>
      <c r="F8" s="17"/>
      <c r="G8" s="17"/>
      <c r="H8" s="17"/>
      <c r="I8" s="17"/>
      <c r="J8" s="17"/>
      <c r="K8" s="17"/>
      <c r="L8" s="12"/>
      <c r="M8" s="19"/>
      <c r="N8" s="19"/>
      <c r="O8" s="12"/>
    </row>
    <row r="9" spans="1:26" s="13" customFormat="1" ht="18" customHeight="1" x14ac:dyDescent="0.25">
      <c r="B9" s="15" t="s">
        <v>15</v>
      </c>
      <c r="C9" s="17"/>
      <c r="D9" s="17"/>
      <c r="E9" s="17"/>
      <c r="F9" s="17"/>
      <c r="G9" s="17"/>
      <c r="H9" s="17"/>
      <c r="I9" s="17"/>
      <c r="J9" s="17"/>
      <c r="K9" s="18"/>
      <c r="M9" s="14"/>
      <c r="N9" s="14"/>
    </row>
    <row r="10" spans="1:26" s="6" customFormat="1" ht="26.25" customHeight="1" x14ac:dyDescent="0.25">
      <c r="B10" s="29" t="s">
        <v>0</v>
      </c>
      <c r="C10" s="29" t="s">
        <v>1</v>
      </c>
      <c r="D10" s="29" t="s">
        <v>6</v>
      </c>
      <c r="E10" s="29"/>
      <c r="F10" s="29"/>
      <c r="G10" s="33" t="s">
        <v>10</v>
      </c>
      <c r="H10" s="33" t="s">
        <v>9</v>
      </c>
      <c r="I10" s="29" t="s">
        <v>7</v>
      </c>
      <c r="J10" s="29" t="s">
        <v>2</v>
      </c>
      <c r="K10" s="29" t="s">
        <v>17</v>
      </c>
      <c r="M10" s="7"/>
      <c r="N10" s="7"/>
    </row>
    <row r="11" spans="1:26" s="6" customFormat="1" ht="7.5" customHeight="1" x14ac:dyDescent="0.25">
      <c r="B11" s="29"/>
      <c r="C11" s="29"/>
      <c r="D11" s="29"/>
      <c r="E11" s="29"/>
      <c r="F11" s="29"/>
      <c r="G11" s="34"/>
      <c r="H11" s="34"/>
      <c r="I11" s="29"/>
      <c r="J11" s="29"/>
      <c r="K11" s="29"/>
      <c r="M11" s="7"/>
      <c r="N11" s="7"/>
    </row>
    <row r="12" spans="1:26" s="6" customFormat="1" ht="106.5" customHeight="1" x14ac:dyDescent="0.25">
      <c r="B12" s="29"/>
      <c r="C12" s="29"/>
      <c r="D12" s="16" t="s">
        <v>3</v>
      </c>
      <c r="E12" s="16" t="s">
        <v>4</v>
      </c>
      <c r="F12" s="16" t="s">
        <v>5</v>
      </c>
      <c r="G12" s="35"/>
      <c r="H12" s="35"/>
      <c r="I12" s="29"/>
      <c r="J12" s="29"/>
      <c r="K12" s="29"/>
      <c r="M12" s="7"/>
      <c r="N12" s="7"/>
      <c r="Q12" s="10"/>
    </row>
    <row r="13" spans="1:26" s="6" customFormat="1" ht="24.75" customHeight="1" x14ac:dyDescent="0.25">
      <c r="A13" s="24">
        <v>1</v>
      </c>
      <c r="B13" s="27" t="s">
        <v>18</v>
      </c>
      <c r="C13" s="8" t="s">
        <v>28</v>
      </c>
      <c r="D13" s="23">
        <v>1210</v>
      </c>
      <c r="E13" s="23">
        <v>1250</v>
      </c>
      <c r="F13" s="23">
        <v>1200</v>
      </c>
      <c r="G13" s="11">
        <f>(SQRT((POWER($D13-$I13,2)+POWER($E13-$I13,2)+POWER($F13-$I13,2))/(3-1)))/$I13*100</f>
        <v>2.1686486156267137</v>
      </c>
      <c r="H13" s="21">
        <f>STDEV(D13,E13,F13)</f>
        <v>26.457513110645905</v>
      </c>
      <c r="I13" s="9">
        <f>AVERAGE(D13:F13)</f>
        <v>1220</v>
      </c>
      <c r="J13" s="22">
        <v>70</v>
      </c>
      <c r="K13" s="9">
        <f>I13*J13</f>
        <v>85400</v>
      </c>
      <c r="M13" s="7"/>
      <c r="N13" s="7"/>
      <c r="Q13" s="10"/>
    </row>
    <row r="14" spans="1:26" s="6" customFormat="1" ht="24.75" customHeight="1" x14ac:dyDescent="0.25">
      <c r="A14" s="24">
        <v>2</v>
      </c>
      <c r="B14" s="27" t="s">
        <v>19</v>
      </c>
      <c r="C14" s="8" t="s">
        <v>28</v>
      </c>
      <c r="D14" s="23">
        <v>990</v>
      </c>
      <c r="E14" s="23">
        <v>1000</v>
      </c>
      <c r="F14" s="23">
        <v>980</v>
      </c>
      <c r="G14" s="11">
        <f>(SQRT((POWER($D14-$I14,2)+POWER($E14-$I14,2)+POWER($F14-$I14,2))/(3-1)))/$I14*100</f>
        <v>1.0101010101010102</v>
      </c>
      <c r="H14" s="21">
        <f>STDEV(D14,E14,F14)</f>
        <v>10</v>
      </c>
      <c r="I14" s="9">
        <f>AVERAGE(D14:F14)</f>
        <v>990</v>
      </c>
      <c r="J14" s="22">
        <v>200</v>
      </c>
      <c r="K14" s="9">
        <f t="shared" ref="K14:K22" si="0">I14*J14</f>
        <v>198000</v>
      </c>
      <c r="M14" s="7"/>
      <c r="N14" s="7"/>
      <c r="Q14" s="10"/>
    </row>
    <row r="15" spans="1:26" s="6" customFormat="1" ht="24.75" customHeight="1" x14ac:dyDescent="0.25">
      <c r="A15" s="24">
        <v>3</v>
      </c>
      <c r="B15" s="27" t="s">
        <v>20</v>
      </c>
      <c r="C15" s="8" t="s">
        <v>28</v>
      </c>
      <c r="D15" s="23">
        <v>1750</v>
      </c>
      <c r="E15" s="23">
        <v>1710</v>
      </c>
      <c r="F15" s="23">
        <v>1700</v>
      </c>
      <c r="G15" s="11">
        <f t="shared" ref="G15:G22" si="1">(SQRT((POWER($D15-$I15,2)+POWER($E15-$I15,2)+POWER($F15-$I15,2))/(3-1)))/$I15*100</f>
        <v>1.5382275064329014</v>
      </c>
      <c r="H15" s="21">
        <f t="shared" ref="H15:H19" si="2">STDEV(D15,E15,F15)</f>
        <v>26.457513110645905</v>
      </c>
      <c r="I15" s="9">
        <f t="shared" ref="I15:I19" si="3">AVERAGE(D15:F15)</f>
        <v>1720</v>
      </c>
      <c r="J15" s="22">
        <v>10</v>
      </c>
      <c r="K15" s="9">
        <f t="shared" si="0"/>
        <v>17200</v>
      </c>
      <c r="M15" s="7"/>
      <c r="N15" s="7"/>
      <c r="Q15" s="10"/>
    </row>
    <row r="16" spans="1:26" s="6" customFormat="1" ht="24.75" customHeight="1" x14ac:dyDescent="0.25">
      <c r="A16" s="24">
        <v>4</v>
      </c>
      <c r="B16" s="27" t="s">
        <v>21</v>
      </c>
      <c r="C16" s="8" t="s">
        <v>28</v>
      </c>
      <c r="D16" s="23">
        <v>1350</v>
      </c>
      <c r="E16" s="23">
        <v>1310</v>
      </c>
      <c r="F16" s="23">
        <v>1300</v>
      </c>
      <c r="G16" s="11">
        <f t="shared" si="1"/>
        <v>2.0043570538368112</v>
      </c>
      <c r="H16" s="21">
        <f t="shared" si="2"/>
        <v>26.457513110645905</v>
      </c>
      <c r="I16" s="9">
        <f t="shared" si="3"/>
        <v>1320</v>
      </c>
      <c r="J16" s="22">
        <v>200</v>
      </c>
      <c r="K16" s="9">
        <f t="shared" si="0"/>
        <v>264000</v>
      </c>
      <c r="M16" s="7"/>
      <c r="N16" s="7"/>
      <c r="Q16" s="10"/>
    </row>
    <row r="17" spans="1:17" s="6" customFormat="1" ht="24.75" customHeight="1" x14ac:dyDescent="0.25">
      <c r="A17" s="24">
        <v>5</v>
      </c>
      <c r="B17" s="27" t="s">
        <v>22</v>
      </c>
      <c r="C17" s="8" t="s">
        <v>28</v>
      </c>
      <c r="D17" s="23">
        <v>1250</v>
      </c>
      <c r="E17" s="23">
        <v>1210</v>
      </c>
      <c r="F17" s="23">
        <v>1200</v>
      </c>
      <c r="G17" s="11">
        <f t="shared" si="1"/>
        <v>2.1686486156267137</v>
      </c>
      <c r="H17" s="21">
        <f t="shared" si="2"/>
        <v>26.457513110645905</v>
      </c>
      <c r="I17" s="9">
        <f t="shared" si="3"/>
        <v>1220</v>
      </c>
      <c r="J17" s="22">
        <v>70</v>
      </c>
      <c r="K17" s="9">
        <f t="shared" si="0"/>
        <v>85400</v>
      </c>
      <c r="M17" s="7"/>
      <c r="N17" s="7"/>
      <c r="Q17" s="10"/>
    </row>
    <row r="18" spans="1:17" s="6" customFormat="1" ht="24.75" customHeight="1" x14ac:dyDescent="0.25">
      <c r="A18" s="24">
        <v>6</v>
      </c>
      <c r="B18" s="27" t="s">
        <v>23</v>
      </c>
      <c r="C18" s="8" t="s">
        <v>28</v>
      </c>
      <c r="D18" s="23">
        <v>1750</v>
      </c>
      <c r="E18" s="23">
        <v>1720</v>
      </c>
      <c r="F18" s="23">
        <v>1700</v>
      </c>
      <c r="G18" s="11">
        <f t="shared" si="1"/>
        <v>1.4603189821664408</v>
      </c>
      <c r="H18" s="21">
        <f t="shared" si="2"/>
        <v>25.166114784235834</v>
      </c>
      <c r="I18" s="9">
        <v>1723.33</v>
      </c>
      <c r="J18" s="22">
        <v>50</v>
      </c>
      <c r="K18" s="9">
        <f t="shared" si="0"/>
        <v>86166.5</v>
      </c>
      <c r="M18" s="7"/>
      <c r="N18" s="7"/>
      <c r="Q18" s="10"/>
    </row>
    <row r="19" spans="1:17" s="6" customFormat="1" ht="24.75" customHeight="1" x14ac:dyDescent="0.25">
      <c r="A19" s="24">
        <v>7</v>
      </c>
      <c r="B19" s="27" t="s">
        <v>24</v>
      </c>
      <c r="C19" s="8" t="s">
        <v>28</v>
      </c>
      <c r="D19" s="23">
        <v>600</v>
      </c>
      <c r="E19" s="23">
        <v>590</v>
      </c>
      <c r="F19" s="23">
        <v>580</v>
      </c>
      <c r="G19" s="11">
        <f t="shared" si="1"/>
        <v>1.6949152542372881</v>
      </c>
      <c r="H19" s="21">
        <f t="shared" si="2"/>
        <v>10</v>
      </c>
      <c r="I19" s="9">
        <f t="shared" si="3"/>
        <v>590</v>
      </c>
      <c r="J19" s="22">
        <v>400</v>
      </c>
      <c r="K19" s="9">
        <f t="shared" si="0"/>
        <v>236000</v>
      </c>
      <c r="M19" s="7"/>
      <c r="N19" s="7"/>
      <c r="Q19" s="10"/>
    </row>
    <row r="20" spans="1:17" s="6" customFormat="1" ht="24.75" customHeight="1" x14ac:dyDescent="0.25">
      <c r="A20" s="24">
        <v>8</v>
      </c>
      <c r="B20" s="27" t="s">
        <v>25</v>
      </c>
      <c r="C20" s="8" t="s">
        <v>28</v>
      </c>
      <c r="D20" s="23">
        <v>1100</v>
      </c>
      <c r="E20" s="23">
        <v>1090</v>
      </c>
      <c r="F20" s="23">
        <v>1080</v>
      </c>
      <c r="G20" s="11">
        <f>(SQRT((POWER($D20-$I20,2)+POWER($E20-$I20,2)+POWER($F20-$I20,2))/(3-1)))/$I20*100</f>
        <v>0.91743119266055051</v>
      </c>
      <c r="H20" s="21">
        <f>STDEV(D20,E20,F20)</f>
        <v>10</v>
      </c>
      <c r="I20" s="9">
        <f>AVERAGE(D20:F20)</f>
        <v>1090</v>
      </c>
      <c r="J20" s="22">
        <v>60</v>
      </c>
      <c r="K20" s="9">
        <f t="shared" si="0"/>
        <v>65400</v>
      </c>
      <c r="M20" s="7"/>
      <c r="N20" s="7"/>
      <c r="Q20" s="10"/>
    </row>
    <row r="21" spans="1:17" s="6" customFormat="1" ht="24.75" customHeight="1" x14ac:dyDescent="0.25">
      <c r="A21" s="24">
        <v>9</v>
      </c>
      <c r="B21" s="27" t="s">
        <v>26</v>
      </c>
      <c r="C21" s="8" t="s">
        <v>28</v>
      </c>
      <c r="D21" s="23">
        <v>680</v>
      </c>
      <c r="E21" s="23">
        <v>660</v>
      </c>
      <c r="F21" s="23">
        <v>670</v>
      </c>
      <c r="G21" s="11">
        <f t="shared" si="1"/>
        <v>1.4925373134328357</v>
      </c>
      <c r="H21" s="21">
        <f t="shared" ref="H21:H22" si="4">STDEV(D21,E21,F21)</f>
        <v>10</v>
      </c>
      <c r="I21" s="9">
        <f t="shared" ref="I21:I22" si="5">AVERAGE(D21:F21)</f>
        <v>670</v>
      </c>
      <c r="J21" s="22">
        <v>30</v>
      </c>
      <c r="K21" s="9">
        <f t="shared" si="0"/>
        <v>20100</v>
      </c>
      <c r="M21" s="7"/>
      <c r="N21" s="7"/>
      <c r="Q21" s="10"/>
    </row>
    <row r="22" spans="1:17" s="6" customFormat="1" ht="24.75" customHeight="1" x14ac:dyDescent="0.25">
      <c r="A22" s="24">
        <v>10</v>
      </c>
      <c r="B22" s="27" t="s">
        <v>27</v>
      </c>
      <c r="C22" s="8" t="s">
        <v>28</v>
      </c>
      <c r="D22" s="23">
        <v>1200</v>
      </c>
      <c r="E22" s="23">
        <v>1120</v>
      </c>
      <c r="F22" s="23">
        <v>1100</v>
      </c>
      <c r="G22" s="11">
        <f t="shared" si="1"/>
        <v>4.6416689667799833</v>
      </c>
      <c r="H22" s="21">
        <f t="shared" si="4"/>
        <v>52.915026221291811</v>
      </c>
      <c r="I22" s="9">
        <f t="shared" si="5"/>
        <v>1140</v>
      </c>
      <c r="J22" s="22">
        <v>30</v>
      </c>
      <c r="K22" s="9">
        <f t="shared" si="0"/>
        <v>34200</v>
      </c>
      <c r="M22" s="7"/>
      <c r="N22" s="7"/>
      <c r="Q22" s="10"/>
    </row>
    <row r="23" spans="1:17" x14ac:dyDescent="0.25">
      <c r="K23" s="28">
        <f>SUM(K13:K22)</f>
        <v>1091866.5</v>
      </c>
    </row>
  </sheetData>
  <sheetProtection formatCells="0" selectLockedCells="1" selectUnlockedCells="1"/>
  <mergeCells count="11">
    <mergeCell ref="K10:K12"/>
    <mergeCell ref="B2:K2"/>
    <mergeCell ref="B1:K1"/>
    <mergeCell ref="B10:B12"/>
    <mergeCell ref="C10:C12"/>
    <mergeCell ref="B3:K3"/>
    <mergeCell ref="I10:I12"/>
    <mergeCell ref="G10:G12"/>
    <mergeCell ref="D10:F11"/>
    <mergeCell ref="J10:J12"/>
    <mergeCell ref="H10:H12"/>
  </mergeCells>
  <dataValidations count="1">
    <dataValidation type="list" allowBlank="1" showInputMessage="1" showErrorMessage="1" sqref="C4:C9">
      <formula1>обоснование</formula1>
    </dataValidation>
  </dataValidations>
  <pageMargins left="0.15748031496062992" right="0.15748031496062992" top="0.39370078740157483" bottom="0.19685039370078741" header="0" footer="0"/>
  <pageSetup paperSize="9" scale="60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TehSreda</cp:lastModifiedBy>
  <cp:lastPrinted>2022-09-12T14:44:04Z</cp:lastPrinted>
  <dcterms:created xsi:type="dcterms:W3CDTF">1996-10-08T23:32:33Z</dcterms:created>
  <dcterms:modified xsi:type="dcterms:W3CDTF">2023-02-22T16:29:39Z</dcterms:modified>
</cp:coreProperties>
</file>