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НМЦК!$A$6:$N$17</definedName>
    <definedName name="_xlnm.Print_Area" localSheetId="0">НМЦК!$A$1:$N$23</definedName>
  </definedName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K7" i="1"/>
  <c r="N7" i="1" s="1"/>
  <c r="L7" i="1"/>
  <c r="M7" i="1" s="1"/>
  <c r="L8" i="1"/>
  <c r="J7" i="1"/>
  <c r="H7" i="1"/>
  <c r="K9" i="1"/>
  <c r="N9" i="1"/>
  <c r="K10" i="1"/>
  <c r="N10" i="1"/>
  <c r="K11" i="1"/>
  <c r="N11" i="1"/>
  <c r="K12" i="1"/>
  <c r="N12" i="1"/>
  <c r="K13" i="1"/>
  <c r="N13" i="1"/>
  <c r="K14" i="1"/>
  <c r="N14" i="1"/>
  <c r="K15" i="1"/>
  <c r="N15" i="1"/>
  <c r="K16" i="1"/>
  <c r="N16" i="1"/>
  <c r="K17" i="1"/>
  <c r="N17" i="1"/>
  <c r="K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J9" i="1"/>
  <c r="J10" i="1"/>
  <c r="J11" i="1"/>
  <c r="J12" i="1"/>
  <c r="J13" i="1"/>
  <c r="J14" i="1"/>
  <c r="J15" i="1"/>
  <c r="J16" i="1"/>
  <c r="J17" i="1"/>
  <c r="H9" i="1"/>
  <c r="H10" i="1"/>
  <c r="H11" i="1"/>
  <c r="H18" i="1" s="1"/>
  <c r="H12" i="1"/>
  <c r="H13" i="1"/>
  <c r="H14" i="1"/>
  <c r="H15" i="1"/>
  <c r="H16" i="1"/>
  <c r="H17" i="1"/>
  <c r="K6" i="1"/>
  <c r="L6" i="1"/>
  <c r="M6" i="1" s="1"/>
  <c r="N6" i="1"/>
  <c r="N18" i="1" s="1"/>
  <c r="H6" i="1"/>
  <c r="J6" i="1"/>
  <c r="J18" i="1" s="1"/>
  <c r="H8" i="1"/>
  <c r="J8" i="1"/>
  <c r="N8" i="1"/>
  <c r="F18" i="1"/>
</calcChain>
</file>

<file path=xl/sharedStrings.xml><?xml version="1.0" encoding="utf-8"?>
<sst xmlns="http://schemas.openxmlformats.org/spreadsheetml/2006/main" count="48" uniqueCount="33">
  <si>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</si>
  <si>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</si>
  <si>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</si>
  <si>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</si>
  <si>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</si>
  <si>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</si>
  <si>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</si>
  <si>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</si>
  <si>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</si>
  <si>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</si>
  <si>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</si>
  <si>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</si>
  <si>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</si>
  <si>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</si>
  <si>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</si>
  <si>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</si>
  <si>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энтерального питания</t>
  </si>
  <si>
    <t>Фрезубин Оригинал 1000 мл (пак)</t>
  </si>
  <si>
    <t>НУТРИЗОН ЭДВАНСТ ПЕПТИСОРБ (бутылка 500 мл)</t>
  </si>
  <si>
    <t>Суппортан 500 мл (пакет)</t>
  </si>
  <si>
    <t>Фрезубин напиток 2 ккал с пищевыми волокнами вкус в ассортименте (лимон, нейтральный, шоколад, грибной) 200 мл (бутылка пластик)</t>
  </si>
  <si>
    <t>Фрезубин Интенсив 500 мл</t>
  </si>
  <si>
    <t xml:space="preserve">НУТРИДРИНК КОМПАКТ ПРОТЕИН 125 мл (пластиковая бутылочка) вкус Нейтральный </t>
  </si>
  <si>
    <t xml:space="preserve">Фрезубин ВП 2 ккал 500 мл </t>
  </si>
  <si>
    <t xml:space="preserve">Фрезубин Оригинал с пищевыми волокнами 1000 мл (пакет) </t>
  </si>
  <si>
    <t>Фрезубин Оригинал 500 мл (пакет)</t>
  </si>
  <si>
    <t>Суппортан Напиток Вкус Тропических фруктов 200 мл (бутылка пластик)</t>
  </si>
  <si>
    <t>Фрезубин Крем 2 ккал со вкусом пралине</t>
  </si>
  <si>
    <t>Источник 1
 КП № 709 от 29.11.2022</t>
  </si>
  <si>
    <t>Источник 2
 КП № 319 от 29.11.2022</t>
  </si>
  <si>
    <t>Дибен 500 мл (пакет)</t>
  </si>
  <si>
    <t>Источник 3
 КП № 573 от 29.11.2022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</si>
  <si>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1 006 413,86 рублей </t>
    </r>
    <r>
      <rPr>
        <sz val="12"/>
        <rFont val="Times New Roman"/>
        <family val="1"/>
        <charset val="204"/>
      </rPr>
      <t>(Один миллион шесть тысяч четыреста тринадцать рублей 86 копеек).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</si>
</sst>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9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1943100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7526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1943100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7526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1943100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752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1943100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7526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28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90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3486150</xdr:rowOff>
    </xdr:from>
    <xdr:to>
      <xdr:col>13</xdr:col>
      <xdr:colOff>1390650</xdr:colOff>
      <xdr:row>9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314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76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3486150</xdr:rowOff>
    </xdr:from>
    <xdr:to>
      <xdr:col>13</xdr:col>
      <xdr:colOff>1390650</xdr:colOff>
      <xdr:row>11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91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3486150</xdr:rowOff>
    </xdr:from>
    <xdr:to>
      <xdr:col>13</xdr:col>
      <xdr:colOff>1390650</xdr:colOff>
      <xdr:row>12</xdr:row>
      <xdr:rowOff>647700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676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838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6483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0</xdr:rowOff>
    </xdr:from>
    <xdr:to>
      <xdr:col>13</xdr:col>
      <xdr:colOff>1390650</xdr:colOff>
      <xdr:row>17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8102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22"/>
  <sheetViews>
    <sheetView tabSelected="1" zoomScaleNormal="130" workbookViewId="0">
      <selection activeCell="K6" sqref="K6:K17"/>
    </sheetView>
  </sheetViews>
  <sheetFormatPr defaultRowHeight="12.75" x14ac:dyDescent="0.2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4.7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4" customHeight="1" x14ac:dyDescent="0.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 x14ac:dyDescent="0.2">
      <c r="A3" s="30" t="s">
        <v>1</v>
      </c>
      <c r="B3" s="31" t="s">
        <v>11</v>
      </c>
      <c r="C3" s="30" t="s">
        <v>7</v>
      </c>
      <c r="D3" s="28" t="s">
        <v>6</v>
      </c>
      <c r="E3" s="27" t="s">
        <v>2</v>
      </c>
      <c r="F3" s="27"/>
      <c r="G3" s="27"/>
      <c r="H3" s="27"/>
      <c r="I3" s="27"/>
      <c r="J3" s="27"/>
      <c r="K3" s="27" t="s">
        <v>3</v>
      </c>
      <c r="L3" s="27"/>
      <c r="M3" s="27"/>
      <c r="N3" s="9" t="s">
        <v>4</v>
      </c>
    </row>
    <row r="4" spans="1:14" ht="38.25" x14ac:dyDescent="0.2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7" t="s">
        <v>8</v>
      </c>
      <c r="L4" s="27" t="s">
        <v>5</v>
      </c>
      <c r="M4" s="27" t="s">
        <v>9</v>
      </c>
      <c r="N4" s="33" t="s">
        <v>13</v>
      </c>
    </row>
    <row r="5" spans="1:14" ht="33.75" customHeight="1" x14ac:dyDescent="0.2">
      <c r="A5" s="30"/>
      <c r="B5" s="32"/>
      <c r="C5" s="30"/>
      <c r="D5" s="28"/>
      <c r="E5" s="34" t="s">
        <v>28</v>
      </c>
      <c r="F5" s="34"/>
      <c r="G5" s="34" t="s">
        <v>29</v>
      </c>
      <c r="H5" s="34"/>
      <c r="I5" s="34" t="s">
        <v>31</v>
      </c>
      <c r="J5" s="34"/>
      <c r="K5" s="27"/>
      <c r="L5" s="27"/>
      <c r="M5" s="27"/>
      <c r="N5" s="33"/>
    </row>
    <row r="6" spans="1:14" x14ac:dyDescent="0.2">
      <c r="A6" s="21">
        <v>1</v>
      </c>
      <c r="B6" s="24" t="s">
        <v>17</v>
      </c>
      <c r="C6" s="22" t="s">
        <v>12</v>
      </c>
      <c r="D6" s="19">
        <v>300</v>
      </c>
      <c r="E6" s="20">
        <v>511.68</v>
      </c>
      <c r="F6" s="10">
        <f>D6*E6</f>
        <v>153504</v>
      </c>
      <c r="G6" s="17">
        <v>515.62</v>
      </c>
      <c r="H6" s="10">
        <f t="shared" ref="H6:H17" si="0">G6*D6</f>
        <v>154686</v>
      </c>
      <c r="I6" s="17">
        <v>519.54999999999995</v>
      </c>
      <c r="J6" s="10">
        <f t="shared" ref="J6:J17" si="1">I6*D6</f>
        <v>155865</v>
      </c>
      <c r="K6" s="10">
        <f>(E6+G6+I6)/3</f>
        <v>515.61666666666667</v>
      </c>
      <c r="L6" s="8">
        <f>STDEV(E6,G6,I6)</f>
        <v>3.9350010588731901</v>
      </c>
      <c r="M6" s="11">
        <f>L6/K6</f>
        <v>7.6316405447325658E-3</v>
      </c>
      <c r="N6" s="12">
        <f>ROUND(K6,2)*D6</f>
        <v>154686</v>
      </c>
    </row>
    <row r="7" spans="1:14" ht="25.5" x14ac:dyDescent="0.2">
      <c r="A7" s="21">
        <v>2</v>
      </c>
      <c r="B7" s="24" t="s">
        <v>18</v>
      </c>
      <c r="C7" s="22" t="s">
        <v>12</v>
      </c>
      <c r="D7" s="19">
        <v>100</v>
      </c>
      <c r="E7" s="20">
        <v>1780.74</v>
      </c>
      <c r="F7" s="10">
        <f>D7*E7</f>
        <v>178074</v>
      </c>
      <c r="G7" s="17">
        <v>1794.44</v>
      </c>
      <c r="H7" s="10">
        <f t="shared" si="0"/>
        <v>179444</v>
      </c>
      <c r="I7" s="17">
        <v>1808.14</v>
      </c>
      <c r="J7" s="10">
        <f t="shared" si="1"/>
        <v>180814</v>
      </c>
      <c r="K7" s="10">
        <f>(E7+G7+I7)/3</f>
        <v>1794.4400000000003</v>
      </c>
      <c r="L7" s="8">
        <f>STDEV(E7,G7,I7)</f>
        <v>13.700000000000045</v>
      </c>
      <c r="M7" s="11">
        <f>L7/K7</f>
        <v>7.6346938320590507E-3</v>
      </c>
      <c r="N7" s="12">
        <f>ROUND(K7,2)*D7</f>
        <v>179444</v>
      </c>
    </row>
    <row r="8" spans="1:14" s="6" customFormat="1" x14ac:dyDescent="0.2">
      <c r="A8" s="21">
        <v>3</v>
      </c>
      <c r="B8" s="24" t="s">
        <v>30</v>
      </c>
      <c r="C8" s="22" t="s">
        <v>12</v>
      </c>
      <c r="D8" s="19">
        <v>150</v>
      </c>
      <c r="E8" s="20">
        <v>647.79</v>
      </c>
      <c r="F8" s="10">
        <f t="shared" ref="F8:F17" si="2">D8*E8</f>
        <v>97168.5</v>
      </c>
      <c r="G8" s="17">
        <v>652.77</v>
      </c>
      <c r="H8" s="10">
        <f t="shared" si="0"/>
        <v>97915.5</v>
      </c>
      <c r="I8" s="17">
        <v>657.76</v>
      </c>
      <c r="J8" s="10">
        <f t="shared" si="1"/>
        <v>98664</v>
      </c>
      <c r="K8" s="10">
        <f t="shared" ref="K8:K17" si="3">(E8+G8+I8)/3</f>
        <v>652.77333333333331</v>
      </c>
      <c r="L8" s="8">
        <f>STDEV(E8,G8,I8)</f>
        <v>4.9850008358407996</v>
      </c>
      <c r="M8" s="11">
        <f t="shared" ref="M8:M17" si="4">L8/K8</f>
        <v>7.6366490193239102E-3</v>
      </c>
      <c r="N8" s="12">
        <f t="shared" ref="N8:N17" si="5">ROUND(K8,2)*D8</f>
        <v>97915.5</v>
      </c>
    </row>
    <row r="9" spans="1:14" s="6" customFormat="1" x14ac:dyDescent="0.2">
      <c r="A9" s="21">
        <v>4</v>
      </c>
      <c r="B9" s="24" t="s">
        <v>25</v>
      </c>
      <c r="C9" s="22" t="s">
        <v>12</v>
      </c>
      <c r="D9" s="19">
        <v>50</v>
      </c>
      <c r="E9" s="20">
        <v>375.96</v>
      </c>
      <c r="F9" s="10">
        <f t="shared" si="2"/>
        <v>18798</v>
      </c>
      <c r="G9" s="17">
        <v>378.85</v>
      </c>
      <c r="H9" s="10">
        <f t="shared" si="0"/>
        <v>18942.5</v>
      </c>
      <c r="I9" s="17">
        <v>381.74</v>
      </c>
      <c r="J9" s="10">
        <f t="shared" si="1"/>
        <v>19087</v>
      </c>
      <c r="K9" s="10">
        <f t="shared" si="3"/>
        <v>378.84999999999997</v>
      </c>
      <c r="L9" s="8">
        <f t="shared" ref="L9:L17" si="6">STDEV(E9,G9,I9)</f>
        <v>2.8900000000000148</v>
      </c>
      <c r="M9" s="11">
        <f t="shared" si="4"/>
        <v>7.628348950772113E-3</v>
      </c>
      <c r="N9" s="12">
        <f t="shared" si="5"/>
        <v>18942.5</v>
      </c>
    </row>
    <row r="10" spans="1:14" s="6" customFormat="1" ht="25.5" x14ac:dyDescent="0.2">
      <c r="A10" s="21">
        <v>5</v>
      </c>
      <c r="B10" s="24" t="s">
        <v>24</v>
      </c>
      <c r="C10" s="22" t="s">
        <v>12</v>
      </c>
      <c r="D10" s="19">
        <v>50</v>
      </c>
      <c r="E10" s="20">
        <v>611.52</v>
      </c>
      <c r="F10" s="10">
        <f t="shared" si="2"/>
        <v>30576</v>
      </c>
      <c r="G10" s="17">
        <v>616.22</v>
      </c>
      <c r="H10" s="10">
        <f t="shared" si="0"/>
        <v>30811</v>
      </c>
      <c r="I10" s="17">
        <v>620.92999999999995</v>
      </c>
      <c r="J10" s="10">
        <f t="shared" si="1"/>
        <v>31046.499999999996</v>
      </c>
      <c r="K10" s="10">
        <f t="shared" si="3"/>
        <v>616.22333333333336</v>
      </c>
      <c r="L10" s="8">
        <f t="shared" si="6"/>
        <v>4.7050008855826144</v>
      </c>
      <c r="M10" s="11">
        <f t="shared" si="4"/>
        <v>7.6352202701119413E-3</v>
      </c>
      <c r="N10" s="12">
        <f t="shared" si="5"/>
        <v>30811</v>
      </c>
    </row>
    <row r="11" spans="1:14" s="6" customFormat="1" x14ac:dyDescent="0.2">
      <c r="A11" s="21">
        <v>6</v>
      </c>
      <c r="B11" s="24" t="s">
        <v>19</v>
      </c>
      <c r="C11" s="22" t="s">
        <v>12</v>
      </c>
      <c r="D11" s="19">
        <v>70</v>
      </c>
      <c r="E11" s="20">
        <v>737.88</v>
      </c>
      <c r="F11" s="10">
        <f t="shared" si="2"/>
        <v>51651.6</v>
      </c>
      <c r="G11" s="17">
        <v>743.56</v>
      </c>
      <c r="H11" s="10">
        <f t="shared" si="0"/>
        <v>52049.2</v>
      </c>
      <c r="I11" s="17">
        <v>749.23</v>
      </c>
      <c r="J11" s="10">
        <f t="shared" si="1"/>
        <v>52446.1</v>
      </c>
      <c r="K11" s="10">
        <f t="shared" si="3"/>
        <v>743.55666666666673</v>
      </c>
      <c r="L11" s="8">
        <f t="shared" si="6"/>
        <v>5.6750007342143549</v>
      </c>
      <c r="M11" s="11">
        <f t="shared" si="4"/>
        <v>7.6322370420739347E-3</v>
      </c>
      <c r="N11" s="12">
        <f t="shared" si="5"/>
        <v>52049.2</v>
      </c>
    </row>
    <row r="12" spans="1:14" s="6" customFormat="1" ht="56.25" customHeight="1" x14ac:dyDescent="0.2">
      <c r="A12" s="21">
        <v>7</v>
      </c>
      <c r="B12" s="24" t="s">
        <v>20</v>
      </c>
      <c r="C12" s="22" t="s">
        <v>12</v>
      </c>
      <c r="D12" s="19">
        <v>800</v>
      </c>
      <c r="E12" s="20">
        <v>334.23</v>
      </c>
      <c r="F12" s="10">
        <f t="shared" si="2"/>
        <v>267384</v>
      </c>
      <c r="G12" s="17">
        <v>336.8</v>
      </c>
      <c r="H12" s="10">
        <f t="shared" si="0"/>
        <v>269440</v>
      </c>
      <c r="I12" s="17">
        <v>339.37</v>
      </c>
      <c r="J12" s="10">
        <f t="shared" si="1"/>
        <v>271496</v>
      </c>
      <c r="K12" s="10">
        <f t="shared" si="3"/>
        <v>336.8</v>
      </c>
      <c r="L12" s="8">
        <f t="shared" si="6"/>
        <v>2.5699999999999932</v>
      </c>
      <c r="M12" s="11">
        <f t="shared" si="4"/>
        <v>7.6306413301662499E-3</v>
      </c>
      <c r="N12" s="12">
        <f t="shared" si="5"/>
        <v>269440</v>
      </c>
    </row>
    <row r="13" spans="1:14" s="6" customFormat="1" ht="38.25" x14ac:dyDescent="0.2">
      <c r="A13" s="21">
        <v>8</v>
      </c>
      <c r="B13" s="24" t="s">
        <v>26</v>
      </c>
      <c r="C13" s="22" t="s">
        <v>12</v>
      </c>
      <c r="D13" s="19">
        <v>100</v>
      </c>
      <c r="E13" s="20">
        <v>298.74</v>
      </c>
      <c r="F13" s="10">
        <f t="shared" si="2"/>
        <v>29874</v>
      </c>
      <c r="G13" s="17">
        <v>301.04000000000002</v>
      </c>
      <c r="H13" s="10">
        <f t="shared" si="0"/>
        <v>30104.000000000004</v>
      </c>
      <c r="I13" s="17">
        <v>303.33999999999997</v>
      </c>
      <c r="J13" s="10">
        <f t="shared" si="1"/>
        <v>30333.999999999996</v>
      </c>
      <c r="K13" s="10">
        <f t="shared" si="3"/>
        <v>301.03999999999996</v>
      </c>
      <c r="L13" s="8">
        <f t="shared" si="6"/>
        <v>2.2999999999999829</v>
      </c>
      <c r="M13" s="11">
        <f t="shared" si="4"/>
        <v>7.6401807068827501E-3</v>
      </c>
      <c r="N13" s="12">
        <f t="shared" si="5"/>
        <v>30104.000000000004</v>
      </c>
    </row>
    <row r="14" spans="1:14" s="6" customFormat="1" x14ac:dyDescent="0.2">
      <c r="A14" s="21">
        <v>9</v>
      </c>
      <c r="B14" s="24" t="s">
        <v>21</v>
      </c>
      <c r="C14" s="22" t="s">
        <v>12</v>
      </c>
      <c r="D14" s="19">
        <v>50</v>
      </c>
      <c r="E14" s="20">
        <v>1057.68</v>
      </c>
      <c r="F14" s="10">
        <f t="shared" si="2"/>
        <v>52884</v>
      </c>
      <c r="G14" s="17">
        <v>1065.82</v>
      </c>
      <c r="H14" s="10">
        <f t="shared" si="0"/>
        <v>53291</v>
      </c>
      <c r="I14" s="17">
        <v>1073.95</v>
      </c>
      <c r="J14" s="10">
        <f t="shared" si="1"/>
        <v>53697.5</v>
      </c>
      <c r="K14" s="10">
        <f t="shared" si="3"/>
        <v>1065.8166666666666</v>
      </c>
      <c r="L14" s="8">
        <f t="shared" si="6"/>
        <v>8.1350005121900999</v>
      </c>
      <c r="M14" s="11">
        <f t="shared" si="4"/>
        <v>7.632645244357316E-3</v>
      </c>
      <c r="N14" s="12">
        <f t="shared" si="5"/>
        <v>53291</v>
      </c>
    </row>
    <row r="15" spans="1:14" s="6" customFormat="1" ht="25.5" x14ac:dyDescent="0.2">
      <c r="A15" s="21">
        <v>10</v>
      </c>
      <c r="B15" s="24" t="s">
        <v>27</v>
      </c>
      <c r="C15" s="22" t="s">
        <v>12</v>
      </c>
      <c r="D15" s="19">
        <v>12</v>
      </c>
      <c r="E15" s="20">
        <v>307.32</v>
      </c>
      <c r="F15" s="10">
        <f t="shared" si="2"/>
        <v>3687.84</v>
      </c>
      <c r="G15" s="17">
        <v>309.68</v>
      </c>
      <c r="H15" s="10">
        <f t="shared" si="0"/>
        <v>3716.16</v>
      </c>
      <c r="I15" s="17">
        <v>312.05</v>
      </c>
      <c r="J15" s="10">
        <f t="shared" si="1"/>
        <v>3744.6000000000004</v>
      </c>
      <c r="K15" s="10">
        <f t="shared" si="3"/>
        <v>309.68333333333334</v>
      </c>
      <c r="L15" s="8">
        <f t="shared" si="6"/>
        <v>2.3650017618034402</v>
      </c>
      <c r="M15" s="11">
        <f t="shared" si="4"/>
        <v>7.6368390134118943E-3</v>
      </c>
      <c r="N15" s="12">
        <f t="shared" si="5"/>
        <v>3716.16</v>
      </c>
    </row>
    <row r="16" spans="1:14" s="6" customFormat="1" ht="38.25" x14ac:dyDescent="0.2">
      <c r="A16" s="21">
        <v>11</v>
      </c>
      <c r="B16" s="24" t="s">
        <v>22</v>
      </c>
      <c r="C16" s="22" t="s">
        <v>12</v>
      </c>
      <c r="D16" s="19">
        <v>200</v>
      </c>
      <c r="E16" s="20">
        <v>371.28</v>
      </c>
      <c r="F16" s="10">
        <f t="shared" si="2"/>
        <v>74256</v>
      </c>
      <c r="G16" s="17">
        <v>374.14</v>
      </c>
      <c r="H16" s="10">
        <f t="shared" si="0"/>
        <v>74828</v>
      </c>
      <c r="I16" s="17">
        <v>376.99</v>
      </c>
      <c r="J16" s="10">
        <f t="shared" si="1"/>
        <v>75398</v>
      </c>
      <c r="K16" s="10">
        <f t="shared" si="3"/>
        <v>374.1366666666666</v>
      </c>
      <c r="L16" s="8">
        <f t="shared" si="6"/>
        <v>2.8550014594275495</v>
      </c>
      <c r="M16" s="11">
        <f t="shared" si="4"/>
        <v>7.630905264816466E-3</v>
      </c>
      <c r="N16" s="12">
        <f t="shared" si="5"/>
        <v>74828</v>
      </c>
    </row>
    <row r="17" spans="1:14" s="6" customFormat="1" x14ac:dyDescent="0.2">
      <c r="A17" s="21">
        <v>12</v>
      </c>
      <c r="B17" s="24" t="s">
        <v>23</v>
      </c>
      <c r="C17" s="22" t="s">
        <v>12</v>
      </c>
      <c r="D17" s="19">
        <v>50</v>
      </c>
      <c r="E17" s="20">
        <v>817.44</v>
      </c>
      <c r="F17" s="10">
        <f t="shared" si="2"/>
        <v>40872</v>
      </c>
      <c r="G17" s="17">
        <v>823.73</v>
      </c>
      <c r="H17" s="10">
        <f t="shared" si="0"/>
        <v>41186.5</v>
      </c>
      <c r="I17" s="17">
        <v>830.02</v>
      </c>
      <c r="J17" s="10">
        <f t="shared" si="1"/>
        <v>41501</v>
      </c>
      <c r="K17" s="10">
        <f t="shared" si="3"/>
        <v>823.73</v>
      </c>
      <c r="L17" s="8">
        <f t="shared" si="6"/>
        <v>6.2899999999999636</v>
      </c>
      <c r="M17" s="11">
        <f t="shared" si="4"/>
        <v>7.635997232102708E-3</v>
      </c>
      <c r="N17" s="12">
        <f t="shared" si="5"/>
        <v>41186.5</v>
      </c>
    </row>
    <row r="18" spans="1:14" x14ac:dyDescent="0.2">
      <c r="A18" s="13"/>
      <c r="B18" s="23" t="s">
        <v>10</v>
      </c>
      <c r="C18" s="14"/>
      <c r="D18" s="15"/>
      <c r="E18" s="16"/>
      <c r="F18" s="16">
        <f>SUM(F6:F17)</f>
        <v>998729.94</v>
      </c>
      <c r="G18" s="16"/>
      <c r="H18" s="16">
        <f>SUM(H6:H17)</f>
        <v>1006413.86</v>
      </c>
      <c r="I18" s="16"/>
      <c r="J18" s="16">
        <f>SUM(J6:J17)</f>
        <v>1014093.7</v>
      </c>
      <c r="K18" s="16"/>
      <c r="L18" s="16"/>
      <c r="M18" s="16"/>
      <c r="N18" s="16">
        <f>SUM(N6:N17)</f>
        <v>1006413.86</v>
      </c>
    </row>
    <row r="22" spans="1:14" ht="15.75" x14ac:dyDescent="0.2">
      <c r="A22" s="7"/>
      <c r="B22" s="26" t="s">
        <v>32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</sheetData>
  <mergeCells count="16">
    <mergeCell ref="A1:N1"/>
    <mergeCell ref="B22:N2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 Надежда Васильевна</cp:lastModifiedBy>
  <cp:lastPrinted>2022-09-29T08:27:17Z</cp:lastPrinted>
  <dcterms:created xsi:type="dcterms:W3CDTF">2018-12-14T15:08:00Z</dcterms:created>
  <dcterms:modified xsi:type="dcterms:W3CDTF">2022-12-02T13:25:06Z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