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3" sheetId="3" r:id="rId1"/>
  </sheets>
  <calcPr calcId="162913" iterate="1"/>
</workbook>
</file>

<file path=xl/calcChain.xml><?xml version="1.0" encoding="utf-8"?>
<calcChain xmlns="http://schemas.openxmlformats.org/spreadsheetml/2006/main">
  <c r="P10" i="3" l="1"/>
  <c r="M9" i="3" l="1"/>
  <c r="N9" i="3" s="1"/>
  <c r="O9" i="3" s="1"/>
  <c r="P9" i="3" s="1"/>
  <c r="M8" i="3"/>
  <c r="N8" i="3" s="1"/>
  <c r="O8" i="3" s="1"/>
  <c r="P8" i="3" s="1"/>
  <c r="M7" i="3"/>
  <c r="N7" i="3" s="1"/>
  <c r="O7" i="3" s="1"/>
  <c r="P7" i="3" s="1"/>
  <c r="K9" i="3"/>
  <c r="J9" i="3"/>
  <c r="K8" i="3"/>
  <c r="J8" i="3"/>
  <c r="K7" i="3"/>
  <c r="J7" i="3"/>
  <c r="L9" i="3" l="1"/>
  <c r="L8" i="3"/>
  <c r="L7" i="3"/>
</calcChain>
</file>

<file path=xl/sharedStrings.xml><?xml version="1.0" encoding="utf-8"?>
<sst xmlns="http://schemas.openxmlformats.org/spreadsheetml/2006/main" count="33" uniqueCount="31">
  <si>
    <t>Разина Н.В.</t>
  </si>
  <si>
    <t>кг</t>
  </si>
  <si>
    <t>Приложение № 1</t>
  </si>
  <si>
    <t>№</t>
  </si>
  <si>
    <t>Наименование предмета договора</t>
  </si>
  <si>
    <t>Ед. изм</t>
  </si>
  <si>
    <t>Кол-во</t>
  </si>
  <si>
    <t>Коммерческие предложения (руб./ед.изм.)</t>
  </si>
  <si>
    <t>Данные реестра договоров (руб./ед.изм.)</t>
  </si>
  <si>
    <t>Однородность совокупности значений выявленных цен, используемых в расчете Н(М)ЦК</t>
  </si>
  <si>
    <t>КП 1</t>
  </si>
  <si>
    <t>КП 2</t>
  </si>
  <si>
    <t>Номер сведений о договоре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</si>
  <si>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</si>
  <si>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</si>
  <si>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</si>
  <si>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</si>
  <si>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</si>
  <si>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</si>
  <si>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-</t>
  </si>
  <si>
    <t>Слойка с начинкой</t>
  </si>
  <si>
    <t xml:space="preserve">Хлеб ржаной </t>
  </si>
  <si>
    <t xml:space="preserve">Хлеб пшеничный </t>
  </si>
  <si>
    <t>к техническому заданию  на поставку продуктов питания (хлеб и хлебобулочные изделия) на 2021год</t>
  </si>
  <si>
    <t>КП 3</t>
  </si>
  <si>
    <t xml:space="preserve">Расчет и обоснование начальной (максимальной) цены договора методом сопоставимых рыночных цен (Н(М)ЦД) 
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</si>
  <si>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</si>
  <si>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</si>
  <si>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Н(М)ЦД договора с учетом округления цены за единицу (руб.)</t>
  </si>
  <si>
    <t>Специалист в сфере закупок</t>
  </si>
  <si>
    <t>Начальная (максимальная) цена договора  составила (рублей):  1 329 992,84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</si>
</sst>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6" fillId="0" borderId="1" xfId="0" applyFont="1" applyBorder="1"/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4" fontId="4" fillId="2" borderId="0" xfId="0" applyNumberFormat="1" applyFont="1" applyFill="1"/>
    <xf numFmtId="0" fontId="4" fillId="2" borderId="0" xfId="0" applyFont="1" applyFill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left" vertical="top" wrapText="1"/>
    </xf>
    <xf numFmtId="0" fontId="4" fillId="2" borderId="0" xfId="0" applyFont="1" applyFill="1" applyAlignment="1" applyProtection="1">
      <alignment horizont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0" fillId="0" borderId="0" xfId="0" applyNumberFormat="1" applyFont="1"/>
    <xf numFmtId="164" fontId="7" fillId="2" borderId="1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1087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8217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5</xdr:row>
      <xdr:rowOff>2085975</xdr:rowOff>
    </xdr:from>
    <xdr:to>
      <xdr:col>13</xdr:col>
      <xdr:colOff>19050</xdr:colOff>
      <xdr:row>5</xdr:row>
      <xdr:rowOff>2438400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79195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5</xdr:row>
      <xdr:rowOff>1809750</xdr:rowOff>
    </xdr:from>
    <xdr:to>
      <xdr:col>12</xdr:col>
      <xdr:colOff>304800</xdr:colOff>
      <xdr:row>5</xdr:row>
      <xdr:rowOff>2038350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89672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abSelected="1" zoomScale="90" zoomScaleNormal="90" workbookViewId="0">
      <selection activeCell="L15" sqref="L15"/>
    </sheetView>
  </sheetViews>
  <sheetFormatPr defaultRowHeight="12.75" x14ac:dyDescent="0.2"/>
  <cols>
    <col min="1" max="1" width="3.140625" style="1" customWidth="1"/>
    <col min="2" max="2" width="31.42578125" style="1" customWidth="1"/>
    <col min="3" max="3" width="7.85546875" style="1" customWidth="1"/>
    <col min="4" max="4" width="7.7109375" style="1" customWidth="1"/>
    <col min="5" max="5" width="12.5703125" style="1" customWidth="1"/>
    <col min="6" max="7" width="12.140625" style="1" customWidth="1"/>
    <col min="8" max="8" width="10.5703125" style="1" customWidth="1"/>
    <col min="9" max="9" width="9.42578125" style="1" hidden="1" customWidth="1"/>
    <col min="10" max="10" width="14.7109375" style="1" customWidth="1"/>
    <col min="11" max="11" width="15.42578125" style="1" customWidth="1"/>
    <col min="12" max="12" width="14.28515625" style="1" customWidth="1"/>
    <col min="13" max="13" width="22.7109375" style="1" customWidth="1"/>
    <col min="14" max="14" width="23.140625" style="1" customWidth="1"/>
    <col min="15" max="15" width="12.42578125" style="1" customWidth="1"/>
    <col min="16" max="16" width="17.140625" style="1" bestFit="1" customWidth="1"/>
    <col min="17" max="17" width="10.85546875" style="1" customWidth="1"/>
    <col min="18" max="16384" width="9.140625" style="1"/>
  </cols>
  <sheetData>
    <row r="1" spans="1:19" x14ac:dyDescent="0.2">
      <c r="M1" s="1" t="s">
        <v>2</v>
      </c>
      <c r="N1" s="29"/>
      <c r="O1" s="29"/>
      <c r="P1" s="29"/>
    </row>
    <row r="3" spans="1:19" x14ac:dyDescent="0.2">
      <c r="A3" s="30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9" ht="30" customHeight="1" x14ac:dyDescent="0.2">
      <c r="A4" s="2"/>
      <c r="B4" s="2"/>
      <c r="C4" s="3"/>
      <c r="D4" s="3"/>
      <c r="E4" s="31" t="s">
        <v>23</v>
      </c>
      <c r="F4" s="31"/>
      <c r="G4" s="31"/>
      <c r="H4" s="31"/>
      <c r="I4" s="31"/>
      <c r="J4" s="31"/>
      <c r="K4" s="31"/>
      <c r="L4" s="31"/>
      <c r="M4" s="31"/>
      <c r="N4" s="2"/>
      <c r="O4" s="2"/>
      <c r="P4" s="2"/>
    </row>
    <row r="5" spans="1:19" x14ac:dyDescent="0.2">
      <c r="A5" s="32" t="s">
        <v>3</v>
      </c>
      <c r="B5" s="32" t="s">
        <v>4</v>
      </c>
      <c r="C5" s="33" t="s">
        <v>5</v>
      </c>
      <c r="D5" s="33" t="s">
        <v>6</v>
      </c>
      <c r="E5" s="35" t="s">
        <v>7</v>
      </c>
      <c r="F5" s="31"/>
      <c r="G5" s="21"/>
      <c r="H5" s="35" t="s">
        <v>8</v>
      </c>
      <c r="I5" s="36"/>
      <c r="J5" s="37" t="s">
        <v>9</v>
      </c>
      <c r="K5" s="37"/>
      <c r="L5" s="37"/>
      <c r="M5" s="38" t="s">
        <v>26</v>
      </c>
      <c r="N5" s="38"/>
      <c r="O5" s="38"/>
      <c r="P5" s="38"/>
    </row>
    <row r="6" spans="1:19" ht="140.25" x14ac:dyDescent="0.2">
      <c r="A6" s="32"/>
      <c r="B6" s="33"/>
      <c r="C6" s="34"/>
      <c r="D6" s="34"/>
      <c r="E6" s="4" t="s">
        <v>10</v>
      </c>
      <c r="F6" s="4" t="s">
        <v>11</v>
      </c>
      <c r="G6" s="4" t="s">
        <v>24</v>
      </c>
      <c r="H6" s="4" t="s">
        <v>12</v>
      </c>
      <c r="I6" s="4" t="s">
        <v>13</v>
      </c>
      <c r="J6" s="5" t="s">
        <v>14</v>
      </c>
      <c r="K6" s="5" t="s">
        <v>15</v>
      </c>
      <c r="L6" s="5" t="s">
        <v>16</v>
      </c>
      <c r="M6" s="6" t="s">
        <v>27</v>
      </c>
      <c r="N6" s="5" t="s">
        <v>17</v>
      </c>
      <c r="O6" s="5" t="s">
        <v>18</v>
      </c>
      <c r="P6" s="5" t="s">
        <v>28</v>
      </c>
    </row>
    <row r="7" spans="1:19" ht="38.25" customHeight="1" x14ac:dyDescent="0.25">
      <c r="A7" s="7">
        <v>1</v>
      </c>
      <c r="B7" s="19" t="s">
        <v>22</v>
      </c>
      <c r="C7" s="9" t="s">
        <v>1</v>
      </c>
      <c r="D7" s="9">
        <v>9676</v>
      </c>
      <c r="E7" s="10">
        <v>70.08</v>
      </c>
      <c r="F7" s="10">
        <v>76.31</v>
      </c>
      <c r="G7" s="10">
        <v>73.680000000000007</v>
      </c>
      <c r="H7" s="11"/>
      <c r="I7" s="11" t="s">
        <v>19</v>
      </c>
      <c r="J7" s="10">
        <f>AVERAGE(E7:F7)</f>
        <v>73.194999999999993</v>
      </c>
      <c r="K7" s="12">
        <f>STDEV(E7:F7)</f>
        <v>4.4052752467921943</v>
      </c>
      <c r="L7" s="12">
        <f t="shared" ref="L7:L8" si="0">K7/J7*100</f>
        <v>6.0185466859651546</v>
      </c>
      <c r="M7" s="10">
        <f>((D7/2)*(SUM(E7:F7)))</f>
        <v>708234.82</v>
      </c>
      <c r="N7" s="10">
        <f>M7/D7</f>
        <v>73.194999999999993</v>
      </c>
      <c r="O7" s="10">
        <f t="shared" ref="O7:O8" si="1">ROUNDDOWN(N7,2)</f>
        <v>73.19</v>
      </c>
      <c r="P7" s="10">
        <f>O7*D7</f>
        <v>708186.44</v>
      </c>
      <c r="Q7" s="23"/>
      <c r="R7" s="23"/>
      <c r="S7" s="23"/>
    </row>
    <row r="8" spans="1:19" ht="24" customHeight="1" x14ac:dyDescent="0.25">
      <c r="A8" s="13">
        <v>2</v>
      </c>
      <c r="B8" s="19" t="s">
        <v>21</v>
      </c>
      <c r="C8" s="9" t="s">
        <v>1</v>
      </c>
      <c r="D8" s="9">
        <v>7640</v>
      </c>
      <c r="E8" s="10">
        <v>47.49</v>
      </c>
      <c r="F8" s="10">
        <v>49.23</v>
      </c>
      <c r="G8" s="10">
        <v>47.69</v>
      </c>
      <c r="H8" s="11"/>
      <c r="I8" s="11"/>
      <c r="J8" s="10">
        <f>AVERAGE(E8:F8)</f>
        <v>48.36</v>
      </c>
      <c r="K8" s="12">
        <f>STDEV(E8:F8)</f>
        <v>1.2303657992645891</v>
      </c>
      <c r="L8" s="12">
        <f t="shared" si="0"/>
        <v>2.5441807263535754</v>
      </c>
      <c r="M8" s="10">
        <f>((D8/2)*(SUM(E8:F8)))</f>
        <v>369470.4</v>
      </c>
      <c r="N8" s="10">
        <f>M8/D8</f>
        <v>48.360000000000007</v>
      </c>
      <c r="O8" s="10">
        <f t="shared" si="1"/>
        <v>48.36</v>
      </c>
      <c r="P8" s="10">
        <f>O8*D8</f>
        <v>369470.4</v>
      </c>
      <c r="Q8" s="23"/>
      <c r="R8" s="23"/>
      <c r="S8" s="23"/>
    </row>
    <row r="9" spans="1:19" ht="45" customHeight="1" x14ac:dyDescent="0.25">
      <c r="A9" s="13">
        <v>3</v>
      </c>
      <c r="B9" s="19" t="s">
        <v>20</v>
      </c>
      <c r="C9" s="9" t="s">
        <v>1</v>
      </c>
      <c r="D9" s="9">
        <v>1680</v>
      </c>
      <c r="E9" s="10">
        <v>140.4</v>
      </c>
      <c r="F9" s="10">
        <v>160</v>
      </c>
      <c r="G9" s="10">
        <v>150</v>
      </c>
      <c r="H9" s="11"/>
      <c r="I9" s="11"/>
      <c r="J9" s="10">
        <f>AVERAGE(E9:F9)</f>
        <v>150.19999999999999</v>
      </c>
      <c r="K9" s="12">
        <f>STDEV(E9:F9)</f>
        <v>13.859292911256327</v>
      </c>
      <c r="L9" s="12">
        <f t="shared" ref="L9" si="2">K9/J9*100</f>
        <v>9.2272256399842387</v>
      </c>
      <c r="M9" s="10">
        <f>((D9/2)*(SUM(E9:F9)))</f>
        <v>252335.99999999997</v>
      </c>
      <c r="N9" s="10">
        <f>M9/D9</f>
        <v>150.19999999999999</v>
      </c>
      <c r="O9" s="10">
        <f t="shared" ref="O9" si="3">ROUNDDOWN(N9,2)</f>
        <v>150.19999999999999</v>
      </c>
      <c r="P9" s="10">
        <f>O9*D9</f>
        <v>252335.99999999997</v>
      </c>
      <c r="Q9" s="23"/>
      <c r="R9" s="23"/>
      <c r="S9" s="23"/>
    </row>
    <row r="10" spans="1:19" ht="15.75" x14ac:dyDescent="0.25">
      <c r="A10" s="13"/>
      <c r="B10" s="8"/>
      <c r="C10" s="9"/>
      <c r="D10" s="9"/>
      <c r="E10" s="22"/>
      <c r="F10" s="22"/>
      <c r="G10" s="22"/>
      <c r="H10" s="11"/>
      <c r="I10" s="11"/>
      <c r="J10" s="10"/>
      <c r="K10" s="12"/>
      <c r="L10" s="12"/>
      <c r="M10" s="10"/>
      <c r="N10" s="10"/>
      <c r="O10" s="10"/>
      <c r="P10" s="24">
        <f>SUM(P7:P9)</f>
        <v>1329992.8399999999</v>
      </c>
      <c r="Q10" s="23"/>
      <c r="R10" s="23"/>
      <c r="S10" s="23"/>
    </row>
    <row r="11" spans="1:19" ht="15" x14ac:dyDescent="0.2">
      <c r="A11" s="25" t="s">
        <v>30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9" x14ac:dyDescent="0.2">
      <c r="A12" s="26"/>
      <c r="B12" s="2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9" s="16" customFormat="1" ht="15" x14ac:dyDescent="0.2">
      <c r="A13" s="27" t="s">
        <v>29</v>
      </c>
      <c r="B13" s="27"/>
      <c r="C13" s="27"/>
      <c r="D13" s="14"/>
      <c r="E13" s="28" t="s">
        <v>0</v>
      </c>
      <c r="F13" s="28"/>
      <c r="G13" s="20"/>
      <c r="H13" s="18"/>
      <c r="I13" s="15"/>
      <c r="J13" s="15"/>
      <c r="K13" s="15"/>
      <c r="L13" s="15"/>
      <c r="M13" s="15"/>
      <c r="N13" s="15"/>
      <c r="O13" s="15"/>
      <c r="P13" s="15"/>
    </row>
    <row r="14" spans="1:19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9" x14ac:dyDescent="0.2">
      <c r="A15" s="14"/>
      <c r="B15" s="17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9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</sheetData>
  <mergeCells count="15">
    <mergeCell ref="A11:P11"/>
    <mergeCell ref="A12:B12"/>
    <mergeCell ref="A13:C13"/>
    <mergeCell ref="E13:F13"/>
    <mergeCell ref="N1:P1"/>
    <mergeCell ref="A3:P3"/>
    <mergeCell ref="E4:M4"/>
    <mergeCell ref="A5:A6"/>
    <mergeCell ref="B5:B6"/>
    <mergeCell ref="C5:C6"/>
    <mergeCell ref="D5:D6"/>
    <mergeCell ref="E5:F5"/>
    <mergeCell ref="H5:I5"/>
    <mergeCell ref="J5:L5"/>
    <mergeCell ref="M5:P5"/>
  </mergeCells>
  <pageMargins left="0.7" right="0.7" top="0.75" bottom="0.75" header="0.3" footer="0.3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2020-10-09T08:05:56Z</dcterms:modified>
</cp:coreProperties>
</file>