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НМЦК!$A$6:$N$9</definedName>
    <definedName name="_xlnm.Print_Area" localSheetId="0">НМЦК!$A$1:$N$15</definedName>
  </definedNames>
  <calcPr calcId="114210"/>
</workbook>
</file>

<file path=xl/calcChain.xml><?xml version="1.0" encoding="utf-8"?>
<calcChain xmlns="http://schemas.openxmlformats.org/spreadsheetml/2006/main">
  <c r="L7" i="1"/>
  <c r="K7"/>
  <c r="M7"/>
  <c r="L8"/>
  <c r="K8"/>
  <c r="M8"/>
  <c r="L9"/>
  <c r="K9"/>
  <c r="M9"/>
  <c r="K6"/>
  <c r="L6"/>
  <c r="M6"/>
  <c r="N6"/>
  <c r="F6"/>
  <c r="H6"/>
  <c r="J6"/>
  <c r="F7"/>
  <c r="H7"/>
  <c r="J7"/>
  <c r="N7"/>
  <c r="F8"/>
  <c r="H8"/>
  <c r="J8"/>
  <c r="F9"/>
  <c r="H9"/>
  <c r="J9"/>
  <c r="N9"/>
  <c r="F10"/>
  <c r="J10"/>
  <c r="H10"/>
  <c r="N8"/>
  <c r="N10"/>
</calcChain>
</file>

<file path=xl/sharedStrings.xml><?xml version="1.0" encoding="utf-8"?>
<sst xmlns="http://schemas.openxmlformats.org/spreadsheetml/2006/main" count="32" uniqueCount="25">
  <si>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</si>
  <si>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</si>
  <si>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</si>
  <si>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</si>
  <si>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</si>
  <si>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</si>
  <si>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</si>
  <si>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</si>
  <si>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</si>
  <si>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</si>
  <si>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</si>
  <si>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</si>
  <si>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</si>
  <si>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</si>
  <si>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</si>
  <si>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</si>
  <si>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расходных материалов для выполнения малоинвазивных вмешательств</t>
  </si>
  <si>
    <t>Источник 1
 КП № б/н от 30.03.2023</t>
  </si>
  <si>
    <t>Источник 2
 КП № 89-ЦИт от 30.03.2023</t>
  </si>
  <si>
    <t>Источник 3
 КП № 30/03/02-цп от 30.03.2023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</si>
  <si>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175 500,09 рублей </t>
    </r>
    <r>
      <rPr>
        <sz val="12"/>
        <rFont val="Times New Roman"/>
        <family val="1"/>
        <charset val="204"/>
      </rPr>
      <t>(Сто семьдесят пять тысяч пятьсот рублей 09 копеек).</t>
    </r>
  </si>
  <si>
    <r>
      <t>Стент мочеточниковый Percuflex</t>
    </r>
    <r>
      <rPr>
        <sz val="10"/>
        <color indexed="8"/>
        <rFont val="Times New Roman"/>
        <family val="1"/>
        <charset val="204"/>
      </rPr>
      <t xml:space="preserve">, 6F, 26 см </t>
    </r>
  </si>
  <si>
    <r>
      <t xml:space="preserve">Проводник ZIPwire </t>
    </r>
    <r>
      <rPr>
        <sz val="10"/>
        <color indexed="8"/>
        <rFont val="Times New Roman"/>
        <family val="1"/>
        <charset val="204"/>
      </rPr>
      <t>с гидрофильным покрытием, прямым кончиком, стандартным сердечником, длиной 150 см, диаметром: 0,035"</t>
    </r>
  </si>
  <si>
    <r>
      <t>Мочеточниковый катетер Axxcess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Диаметр 6 Fr, длина 70 см </t>
    </r>
  </si>
  <si>
    <t>Система для ирригации непрерывного потока SAPS CF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</si>
</sst>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5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9907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9907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9907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9907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1433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0</xdr:rowOff>
    </xdr:from>
    <xdr:to>
      <xdr:col>13</xdr:col>
      <xdr:colOff>1390650</xdr:colOff>
      <xdr:row>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386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1743075</xdr:rowOff>
    </xdr:from>
    <xdr:to>
      <xdr:col>13</xdr:col>
      <xdr:colOff>1390650</xdr:colOff>
      <xdr:row>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81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81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81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81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81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81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81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781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4"/>
  <sheetViews>
    <sheetView tabSelected="1" zoomScaleNormal="130" workbookViewId="0">
      <selection activeCell="D20" sqref="D20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20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8.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31.5" customHeight="1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51">
      <c r="A3" s="32" t="s">
        <v>1</v>
      </c>
      <c r="B3" s="33" t="s">
        <v>11</v>
      </c>
      <c r="C3" s="32" t="s">
        <v>7</v>
      </c>
      <c r="D3" s="30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9" t="s">
        <v>4</v>
      </c>
    </row>
    <row r="4" spans="1:14" ht="45.75" customHeight="1">
      <c r="A4" s="32"/>
      <c r="B4" s="33"/>
      <c r="C4" s="32"/>
      <c r="D4" s="30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5" t="s">
        <v>8</v>
      </c>
      <c r="L4" s="25" t="s">
        <v>5</v>
      </c>
      <c r="M4" s="25" t="s">
        <v>9</v>
      </c>
      <c r="N4" s="26" t="s">
        <v>13</v>
      </c>
    </row>
    <row r="5" spans="1:14" ht="93" customHeight="1">
      <c r="A5" s="32"/>
      <c r="B5" s="34"/>
      <c r="C5" s="32"/>
      <c r="D5" s="30"/>
      <c r="E5" s="27" t="s">
        <v>17</v>
      </c>
      <c r="F5" s="27"/>
      <c r="G5" s="27" t="s">
        <v>18</v>
      </c>
      <c r="H5" s="27"/>
      <c r="I5" s="27" t="s">
        <v>19</v>
      </c>
      <c r="J5" s="27"/>
      <c r="K5" s="25"/>
      <c r="L5" s="25"/>
      <c r="M5" s="25"/>
      <c r="N5" s="26"/>
    </row>
    <row r="6" spans="1:14" ht="25.5">
      <c r="A6" s="21">
        <v>1</v>
      </c>
      <c r="B6" s="24" t="s">
        <v>21</v>
      </c>
      <c r="C6" s="22" t="s">
        <v>12</v>
      </c>
      <c r="D6" s="19">
        <v>25</v>
      </c>
      <c r="E6" s="17">
        <v>4320</v>
      </c>
      <c r="F6" s="10">
        <f>D6*E6</f>
        <v>108000</v>
      </c>
      <c r="G6" s="17">
        <v>4600</v>
      </c>
      <c r="H6" s="10">
        <f>G6*D6</f>
        <v>115000</v>
      </c>
      <c r="I6" s="17">
        <v>4000</v>
      </c>
      <c r="J6" s="10">
        <f>I6*D6</f>
        <v>100000</v>
      </c>
      <c r="K6" s="10">
        <f>(E6+G6+I6)/3</f>
        <v>4306.666666666667</v>
      </c>
      <c r="L6" s="8">
        <f>STDEV(E6,G6,I6)</f>
        <v>300.22213997860331</v>
      </c>
      <c r="M6" s="11">
        <f>L6/K6</f>
        <v>6.9711023214845971E-2</v>
      </c>
      <c r="N6" s="12">
        <f>ROUND(K6,2)*D6</f>
        <v>107666.75</v>
      </c>
    </row>
    <row r="7" spans="1:14" s="6" customFormat="1" ht="51" customHeight="1">
      <c r="A7" s="21">
        <v>2</v>
      </c>
      <c r="B7" s="24" t="s">
        <v>22</v>
      </c>
      <c r="C7" s="22" t="s">
        <v>12</v>
      </c>
      <c r="D7" s="19">
        <v>5</v>
      </c>
      <c r="E7" s="17">
        <v>7780</v>
      </c>
      <c r="F7" s="10">
        <f>D7*E7</f>
        <v>38900</v>
      </c>
      <c r="G7" s="17">
        <v>8510</v>
      </c>
      <c r="H7" s="10">
        <f>G7*D7</f>
        <v>42550</v>
      </c>
      <c r="I7" s="17">
        <v>7400</v>
      </c>
      <c r="J7" s="10">
        <f>I7*D7</f>
        <v>37000</v>
      </c>
      <c r="K7" s="10">
        <f>(E7+G7+I7)/3</f>
        <v>7896.666666666667</v>
      </c>
      <c r="L7" s="8">
        <f>STDEV(E7,G7,I7)</f>
        <v>564.12173627092966</v>
      </c>
      <c r="M7" s="11">
        <f>L7/K7</f>
        <v>7.1437957315862763E-2</v>
      </c>
      <c r="N7" s="12">
        <f>ROUND(K7,2)*D7</f>
        <v>39483.35</v>
      </c>
    </row>
    <row r="8" spans="1:14" s="6" customFormat="1" ht="23.25" customHeight="1">
      <c r="A8" s="21">
        <v>3</v>
      </c>
      <c r="B8" s="24" t="s">
        <v>23</v>
      </c>
      <c r="C8" s="22" t="s">
        <v>12</v>
      </c>
      <c r="D8" s="19">
        <v>5</v>
      </c>
      <c r="E8" s="17">
        <v>1755</v>
      </c>
      <c r="F8" s="10">
        <f>D8*E8</f>
        <v>8775</v>
      </c>
      <c r="G8" s="17">
        <v>1955</v>
      </c>
      <c r="H8" s="10">
        <f>G8*D8</f>
        <v>9775</v>
      </c>
      <c r="I8" s="17">
        <v>1700</v>
      </c>
      <c r="J8" s="10">
        <f>I8*D8</f>
        <v>8500</v>
      </c>
      <c r="K8" s="10">
        <f>(E8+G8+I8)/3</f>
        <v>1803.3333333333333</v>
      </c>
      <c r="L8" s="8">
        <f>STDEV(E8,G8,I8)</f>
        <v>134.19513155600328</v>
      </c>
      <c r="M8" s="11">
        <f>L8/K8</f>
        <v>7.4415045225140447E-2</v>
      </c>
      <c r="N8" s="12">
        <f>ROUND(K8,2)*D8</f>
        <v>9016.65</v>
      </c>
    </row>
    <row r="9" spans="1:14" s="6" customFormat="1" ht="27" customHeight="1">
      <c r="A9" s="21">
        <v>4</v>
      </c>
      <c r="B9" s="24" t="s">
        <v>24</v>
      </c>
      <c r="C9" s="22" t="s">
        <v>12</v>
      </c>
      <c r="D9" s="19">
        <v>2</v>
      </c>
      <c r="E9" s="17">
        <v>9800</v>
      </c>
      <c r="F9" s="10">
        <f>D9*E9</f>
        <v>19600</v>
      </c>
      <c r="G9" s="17">
        <v>10200</v>
      </c>
      <c r="H9" s="10">
        <f>G9*D9</f>
        <v>20400</v>
      </c>
      <c r="I9" s="17">
        <v>9000</v>
      </c>
      <c r="J9" s="10">
        <f>I9*D9</f>
        <v>18000</v>
      </c>
      <c r="K9" s="10">
        <f>(E9+G9+I9)/3</f>
        <v>9666.6666666666661</v>
      </c>
      <c r="L9" s="8">
        <f>STDEV(E9,G9,I9)</f>
        <v>611.01009266078677</v>
      </c>
      <c r="M9" s="11">
        <f>L9/K9</f>
        <v>6.3207940620081393E-2</v>
      </c>
      <c r="N9" s="12">
        <f>ROUND(K9,2)*D9</f>
        <v>19333.34</v>
      </c>
    </row>
    <row r="10" spans="1:14">
      <c r="A10" s="13"/>
      <c r="B10" s="23" t="s">
        <v>10</v>
      </c>
      <c r="C10" s="14"/>
      <c r="D10" s="15"/>
      <c r="E10" s="16"/>
      <c r="F10" s="16">
        <f>SUM(F6:F9)</f>
        <v>175275</v>
      </c>
      <c r="G10" s="16"/>
      <c r="H10" s="16">
        <f>SUM(H6:H9)</f>
        <v>187725</v>
      </c>
      <c r="I10" s="16"/>
      <c r="J10" s="16">
        <f>SUM(J6:J9)</f>
        <v>163500</v>
      </c>
      <c r="K10" s="16"/>
      <c r="L10" s="16"/>
      <c r="M10" s="16"/>
      <c r="N10" s="16">
        <f>SUM(N6:N9)</f>
        <v>175500.09</v>
      </c>
    </row>
    <row r="14" spans="1:14" ht="15.75">
      <c r="A14" s="7"/>
      <c r="B14" s="29" t="s">
        <v>20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</sheetData>
  <mergeCells count="16">
    <mergeCell ref="A1:N1"/>
    <mergeCell ref="B14:N14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2023-04-27T10:49:09Z</cp:lastPrinted>
  <dcterms:created xsi:type="dcterms:W3CDTF">2018-12-14T15:08:00Z</dcterms:created>
  <dcterms:modified xsi:type="dcterms:W3CDTF">2023-04-27T10:50:05Z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