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externalReferences>
    <externalReference r:id="rId2"/>
  </externalReference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G6"/>
  <c r="G7"/>
  <c r="G8"/>
  <c r="G9"/>
  <c r="G10"/>
  <c r="G11"/>
  <c r="G12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L7"/>
  <c r="L8"/>
  <c r="L9"/>
  <c r="L10"/>
  <c r="L11"/>
  <c r="L12"/>
  <c r="K7"/>
  <c r="K8"/>
  <c r="K9"/>
  <c r="K10"/>
  <c r="K11"/>
  <c r="K12"/>
  <c r="N7"/>
  <c r="N8"/>
  <c r="N9"/>
  <c r="N10"/>
  <c r="N11"/>
  <c r="N12"/>
  <c r="M7"/>
  <c r="M8"/>
  <c r="M9"/>
  <c r="M10"/>
  <c r="M11"/>
  <c r="M12"/>
  <c r="J7"/>
  <c r="J8"/>
  <c r="J9"/>
  <c r="J10"/>
  <c r="J11"/>
  <c r="J12"/>
  <c r="H7"/>
  <c r="H8"/>
  <c r="H9"/>
  <c r="H10"/>
  <c r="H11"/>
  <c r="H12"/>
  <c r="F7"/>
  <c r="F8"/>
  <c r="F9"/>
  <c r="F10"/>
  <c r="F11"/>
  <c r="F12"/>
  <c r="F6"/>
  <c r="F13"/>
  <c r="L6"/>
  <c r="K6"/>
  <c r="N6"/>
  <c r="J6"/>
  <c r="H6"/>
  <c r="N13"/>
  <c r="M6"/>
  <c r="J13"/>
  <c r="H13"/>
</calcChain>
</file>

<file path=xl/sharedStrings.xml><?xml version="1.0" encoding="utf-8"?>
<sst xmlns="http://schemas.openxmlformats.org/spreadsheetml/2006/main" count="31" uniqueCount="27">
  <si>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</si>
  <si>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</si>
  <si>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</si>
  <si>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</si>
  <si>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</si>
  <si>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</si>
  <si>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</si>
  <si>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</si>
  <si>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</si>
  <si>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</si>
  <si>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</si>
  <si>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</si>
  <si>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</si>
  <si>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</si>
  <si>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</si>
  <si>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изделий медицинского назначения (Наборы медицинские)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</si>
  <si>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1 295 232,65 рубля </t>
    </r>
    <r>
      <rPr>
        <sz val="12"/>
        <rFont val="Times New Roman"/>
        <family val="1"/>
        <charset val="204"/>
      </rPr>
      <t>(Один миллионов двести девяносто пять тысяч двести тридцать два рубля 65 копеек).</t>
    </r>
  </si>
  <si>
    <t>Источник 1
 КП № 751 от 25.10.2022</t>
  </si>
  <si>
    <t>Источник 2
 КП № И-681от 26.10.2022</t>
  </si>
  <si>
    <t>Источник 3
 КП № 198 от 27.10.2022</t>
  </si>
  <si>
    <t>Набор для эпидуральной анестезии, не содержащий лекарственных средств</t>
  </si>
  <si>
    <t xml:space="preserve">Набор плевральный Pleurofix with 3-way stop cock  </t>
  </si>
  <si>
    <t xml:space="preserve">Набор для плевральной пункции Pleurofix </t>
  </si>
  <si>
    <t>Набор для установки цистостомического катетера</t>
  </si>
  <si>
    <t xml:space="preserve">Набор для катетеризации ц/вен Моно Пед </t>
  </si>
  <si>
    <t xml:space="preserve">Набор для катетеризации ц/вен Моно G16 </t>
  </si>
  <si>
    <t xml:space="preserve">Набор для катетеризации ц/вен Моно </t>
  </si>
</sst>
</file>

<file path=xl/styles.xml><?xml version="1.0" encoding="utf-8"?>
<styleSheet xmlns="http://schemas.openxmlformats.org/spreadsheetml/2006/main"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4" fontId="2" fillId="9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38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su-new\Public\&#1040;&#1087;&#1090;&#1077;&#1082;&#1072;%20&#1044;&#1043;&#1041;\&#1058;&#1047;\2023\&#1058;&#1047;-&#1048;&#1052;&#1053;%202023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1"/>
      <sheetName val="101(шовник)"/>
      <sheetName val="101(повязки)"/>
      <sheetName val="102"/>
      <sheetName val="Перчатки"/>
      <sheetName val="133"/>
      <sheetName val="134"/>
      <sheetName val="142"/>
      <sheetName val="149"/>
      <sheetName val="Неонатология"/>
      <sheetName val="152"/>
      <sheetName val="153"/>
      <sheetName val="Глюкокар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C30" t="str">
            <v>набор</v>
          </cell>
          <cell r="D30">
            <v>60</v>
          </cell>
          <cell r="E30">
            <v>3225</v>
          </cell>
          <cell r="F30">
            <v>3390</v>
          </cell>
          <cell r="G30">
            <v>3320</v>
          </cell>
        </row>
        <row r="31">
          <cell r="C31" t="str">
            <v>набор</v>
          </cell>
          <cell r="D31">
            <v>50</v>
          </cell>
          <cell r="E31">
            <v>2095</v>
          </cell>
          <cell r="F31">
            <v>1550</v>
          </cell>
          <cell r="G31">
            <v>1515</v>
          </cell>
        </row>
        <row r="32">
          <cell r="C32" t="str">
            <v>набор</v>
          </cell>
          <cell r="D32">
            <v>250</v>
          </cell>
          <cell r="E32">
            <v>2628</v>
          </cell>
          <cell r="F32">
            <v>2760</v>
          </cell>
          <cell r="G32">
            <v>2707</v>
          </cell>
        </row>
        <row r="33">
          <cell r="C33" t="str">
            <v>набор</v>
          </cell>
          <cell r="D33">
            <v>10</v>
          </cell>
          <cell r="E33">
            <v>9875</v>
          </cell>
          <cell r="F33">
            <v>10396</v>
          </cell>
          <cell r="G33">
            <v>10198</v>
          </cell>
        </row>
        <row r="34">
          <cell r="C34" t="str">
            <v>набор</v>
          </cell>
          <cell r="D34">
            <v>5</v>
          </cell>
          <cell r="E34">
            <v>6540</v>
          </cell>
          <cell r="F34">
            <v>6780</v>
          </cell>
          <cell r="G34">
            <v>6772</v>
          </cell>
        </row>
        <row r="35">
          <cell r="C35" t="str">
            <v>набор</v>
          </cell>
          <cell r="D35">
            <v>40</v>
          </cell>
          <cell r="E35">
            <v>2795</v>
          </cell>
          <cell r="F35">
            <v>2925</v>
          </cell>
          <cell r="G35">
            <v>2890</v>
          </cell>
        </row>
        <row r="36">
          <cell r="C36" t="str">
            <v>набор</v>
          </cell>
          <cell r="D36">
            <v>30</v>
          </cell>
          <cell r="E36">
            <v>2795</v>
          </cell>
          <cell r="F36">
            <v>2925</v>
          </cell>
          <cell r="G36">
            <v>2890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6"/>
  <sheetViews>
    <sheetView tabSelected="1" zoomScaleNormal="86" workbookViewId="0">
      <selection activeCell="B23" sqref="B23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23" customWidth="1"/>
    <col min="12" max="12" width="13.7109375" style="4" customWidth="1"/>
    <col min="13" max="13" width="14.140625" style="4" customWidth="1"/>
    <col min="14" max="14" width="26.85546875" style="4" customWidth="1"/>
    <col min="15" max="15" width="17.57031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4.5" customHeight="1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8.25">
      <c r="A3" s="36" t="s">
        <v>1</v>
      </c>
      <c r="B3" s="38" t="s">
        <v>11</v>
      </c>
      <c r="C3" s="36" t="s">
        <v>7</v>
      </c>
      <c r="D3" s="33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6"/>
      <c r="B4" s="38"/>
      <c r="C4" s="36"/>
      <c r="D4" s="3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8" t="s">
        <v>12</v>
      </c>
    </row>
    <row r="5" spans="1:14" ht="61.5" customHeight="1">
      <c r="A5" s="37"/>
      <c r="B5" s="39"/>
      <c r="C5" s="37"/>
      <c r="D5" s="34"/>
      <c r="E5" s="30" t="s">
        <v>17</v>
      </c>
      <c r="F5" s="30"/>
      <c r="G5" s="30" t="s">
        <v>18</v>
      </c>
      <c r="H5" s="30"/>
      <c r="I5" s="30" t="s">
        <v>19</v>
      </c>
      <c r="J5" s="30"/>
      <c r="K5" s="27"/>
      <c r="L5" s="27"/>
      <c r="M5" s="27"/>
      <c r="N5" s="29"/>
    </row>
    <row r="6" spans="1:14" ht="12.75" customHeight="1">
      <c r="A6" s="8">
        <v>1</v>
      </c>
      <c r="B6" s="25" t="s">
        <v>20</v>
      </c>
      <c r="C6" s="17" t="str">
        <f>'[1]142'!C30</f>
        <v>набор</v>
      </c>
      <c r="D6" s="20">
        <f>'[1]142'!D30</f>
        <v>60</v>
      </c>
      <c r="E6" s="24">
        <f>'[1]142'!E30</f>
        <v>3225</v>
      </c>
      <c r="F6" s="9">
        <f>D6*E6</f>
        <v>193500</v>
      </c>
      <c r="G6" s="24">
        <f>'[1]142'!F30</f>
        <v>3390</v>
      </c>
      <c r="H6" s="9">
        <f t="shared" ref="H6:H12" si="0">G6*D6</f>
        <v>203400</v>
      </c>
      <c r="I6" s="24">
        <f>'[1]142'!G30</f>
        <v>3320</v>
      </c>
      <c r="J6" s="9">
        <f t="shared" ref="J6:J12" si="1">I6*D6</f>
        <v>199200</v>
      </c>
      <c r="K6" s="21">
        <f t="shared" ref="K6:K12" si="2">(E6+G6+I6)/3</f>
        <v>3311.6666666666665</v>
      </c>
      <c r="L6" s="19">
        <f t="shared" ref="L6:L12" si="3">STDEV(E6,G6,I6)</f>
        <v>82.815054992036039</v>
      </c>
      <c r="M6" s="10">
        <f t="shared" ref="M6:M12" si="4">L6/K6</f>
        <v>2.500706240323182E-2</v>
      </c>
      <c r="N6" s="9">
        <f t="shared" ref="N6:N12" si="5">ROUND(K6,2)*D6</f>
        <v>198700.2</v>
      </c>
    </row>
    <row r="7" spans="1:14" ht="12.75" customHeight="1">
      <c r="A7" s="8">
        <v>2</v>
      </c>
      <c r="B7" s="25" t="s">
        <v>21</v>
      </c>
      <c r="C7" s="17" t="str">
        <f>'[1]142'!C31</f>
        <v>набор</v>
      </c>
      <c r="D7" s="20">
        <f>'[1]142'!D31</f>
        <v>50</v>
      </c>
      <c r="E7" s="24">
        <f>'[1]142'!E31</f>
        <v>2095</v>
      </c>
      <c r="F7" s="9">
        <f t="shared" ref="F7:F12" si="6">D7*E7</f>
        <v>104750</v>
      </c>
      <c r="G7" s="24">
        <f>'[1]142'!F31</f>
        <v>1550</v>
      </c>
      <c r="H7" s="9">
        <f t="shared" si="0"/>
        <v>77500</v>
      </c>
      <c r="I7" s="24">
        <f>'[1]142'!G31</f>
        <v>1515</v>
      </c>
      <c r="J7" s="9">
        <f t="shared" si="1"/>
        <v>75750</v>
      </c>
      <c r="K7" s="21">
        <f t="shared" si="2"/>
        <v>1720</v>
      </c>
      <c r="L7" s="19">
        <f t="shared" si="3"/>
        <v>325.23068735898829</v>
      </c>
      <c r="M7" s="10">
        <f t="shared" si="4"/>
        <v>0.18908760892964435</v>
      </c>
      <c r="N7" s="9">
        <f t="shared" si="5"/>
        <v>86000</v>
      </c>
    </row>
    <row r="8" spans="1:14">
      <c r="A8" s="8">
        <v>3</v>
      </c>
      <c r="B8" s="25" t="s">
        <v>22</v>
      </c>
      <c r="C8" s="17" t="str">
        <f>'[1]142'!C32</f>
        <v>набор</v>
      </c>
      <c r="D8" s="20">
        <f>'[1]142'!D32</f>
        <v>250</v>
      </c>
      <c r="E8" s="24">
        <f>'[1]142'!E32</f>
        <v>2628</v>
      </c>
      <c r="F8" s="9">
        <f t="shared" si="6"/>
        <v>657000</v>
      </c>
      <c r="G8" s="24">
        <f>'[1]142'!F32</f>
        <v>2760</v>
      </c>
      <c r="H8" s="9">
        <f t="shared" si="0"/>
        <v>690000</v>
      </c>
      <c r="I8" s="24">
        <f>'[1]142'!G32</f>
        <v>2707</v>
      </c>
      <c r="J8" s="9">
        <f t="shared" si="1"/>
        <v>676750</v>
      </c>
      <c r="K8" s="21">
        <f t="shared" si="2"/>
        <v>2698.3333333333335</v>
      </c>
      <c r="L8" s="19">
        <f t="shared" si="3"/>
        <v>66.425396749541164</v>
      </c>
      <c r="M8" s="10">
        <f t="shared" si="4"/>
        <v>2.4617194595259233E-2</v>
      </c>
      <c r="N8" s="9">
        <f t="shared" si="5"/>
        <v>674582.5</v>
      </c>
    </row>
    <row r="9" spans="1:14" ht="25.5">
      <c r="A9" s="8">
        <v>4</v>
      </c>
      <c r="B9" s="25" t="s">
        <v>23</v>
      </c>
      <c r="C9" s="17" t="str">
        <f>'[1]142'!C33</f>
        <v>набор</v>
      </c>
      <c r="D9" s="20">
        <f>'[1]142'!D33</f>
        <v>10</v>
      </c>
      <c r="E9" s="24">
        <f>'[1]142'!E33</f>
        <v>9875</v>
      </c>
      <c r="F9" s="9">
        <f t="shared" si="6"/>
        <v>98750</v>
      </c>
      <c r="G9" s="24">
        <f>'[1]142'!F33</f>
        <v>10396</v>
      </c>
      <c r="H9" s="9">
        <f t="shared" si="0"/>
        <v>103960</v>
      </c>
      <c r="I9" s="24">
        <f>'[1]142'!G33</f>
        <v>10198</v>
      </c>
      <c r="J9" s="9">
        <f t="shared" si="1"/>
        <v>101980</v>
      </c>
      <c r="K9" s="21">
        <f t="shared" si="2"/>
        <v>10156.333333333334</v>
      </c>
      <c r="L9" s="19">
        <f t="shared" si="3"/>
        <v>262.98732542338092</v>
      </c>
      <c r="M9" s="10">
        <f t="shared" si="4"/>
        <v>2.5893924194103603E-2</v>
      </c>
      <c r="N9" s="9">
        <f t="shared" si="5"/>
        <v>101563.3</v>
      </c>
    </row>
    <row r="10" spans="1:14" ht="12.75" customHeight="1">
      <c r="A10" s="8">
        <v>5</v>
      </c>
      <c r="B10" s="25" t="s">
        <v>24</v>
      </c>
      <c r="C10" s="17" t="str">
        <f>'[1]142'!C34</f>
        <v>набор</v>
      </c>
      <c r="D10" s="20">
        <f>'[1]142'!D34</f>
        <v>5</v>
      </c>
      <c r="E10" s="24">
        <f>'[1]142'!E34</f>
        <v>6540</v>
      </c>
      <c r="F10" s="9">
        <f t="shared" si="6"/>
        <v>32700</v>
      </c>
      <c r="G10" s="24">
        <f>'[1]142'!F34</f>
        <v>6780</v>
      </c>
      <c r="H10" s="9">
        <f t="shared" si="0"/>
        <v>33900</v>
      </c>
      <c r="I10" s="24">
        <f>'[1]142'!G34</f>
        <v>6772</v>
      </c>
      <c r="J10" s="9">
        <f t="shared" si="1"/>
        <v>33860</v>
      </c>
      <c r="K10" s="21">
        <f t="shared" si="2"/>
        <v>6697.333333333333</v>
      </c>
      <c r="L10" s="19">
        <f t="shared" si="3"/>
        <v>136.31336447072374</v>
      </c>
      <c r="M10" s="10">
        <f t="shared" si="4"/>
        <v>2.0353379126626082E-2</v>
      </c>
      <c r="N10" s="9">
        <f t="shared" si="5"/>
        <v>33486.65</v>
      </c>
    </row>
    <row r="11" spans="1:14" ht="12.75" customHeight="1">
      <c r="A11" s="8">
        <v>6</v>
      </c>
      <c r="B11" s="25" t="s">
        <v>25</v>
      </c>
      <c r="C11" s="17" t="str">
        <f>'[1]142'!C35</f>
        <v>набор</v>
      </c>
      <c r="D11" s="20">
        <f>'[1]142'!D35</f>
        <v>40</v>
      </c>
      <c r="E11" s="24">
        <f>'[1]142'!E35</f>
        <v>2795</v>
      </c>
      <c r="F11" s="9">
        <f t="shared" si="6"/>
        <v>111800</v>
      </c>
      <c r="G11" s="24">
        <f>'[1]142'!F35</f>
        <v>2925</v>
      </c>
      <c r="H11" s="9">
        <f t="shared" si="0"/>
        <v>117000</v>
      </c>
      <c r="I11" s="24">
        <f>'[1]142'!G35</f>
        <v>2890</v>
      </c>
      <c r="J11" s="9">
        <f t="shared" si="1"/>
        <v>115600</v>
      </c>
      <c r="K11" s="21">
        <f t="shared" si="2"/>
        <v>2870</v>
      </c>
      <c r="L11" s="19">
        <f t="shared" si="3"/>
        <v>67.268120235368556</v>
      </c>
      <c r="M11" s="10">
        <f t="shared" si="4"/>
        <v>2.3438369419989044E-2</v>
      </c>
      <c r="N11" s="9">
        <f t="shared" si="5"/>
        <v>114800</v>
      </c>
    </row>
    <row r="12" spans="1:14" ht="12.75" customHeight="1">
      <c r="A12" s="8">
        <v>7</v>
      </c>
      <c r="B12" s="25" t="s">
        <v>26</v>
      </c>
      <c r="C12" s="17" t="str">
        <f>'[1]142'!C36</f>
        <v>набор</v>
      </c>
      <c r="D12" s="20">
        <f>'[1]142'!D36</f>
        <v>30</v>
      </c>
      <c r="E12" s="24">
        <f>'[1]142'!E36</f>
        <v>2795</v>
      </c>
      <c r="F12" s="9">
        <f t="shared" si="6"/>
        <v>83850</v>
      </c>
      <c r="G12" s="24">
        <f>'[1]142'!F36</f>
        <v>2925</v>
      </c>
      <c r="H12" s="9">
        <f t="shared" si="0"/>
        <v>87750</v>
      </c>
      <c r="I12" s="24">
        <f>'[1]142'!G36</f>
        <v>2890</v>
      </c>
      <c r="J12" s="9">
        <f t="shared" si="1"/>
        <v>86700</v>
      </c>
      <c r="K12" s="21">
        <f t="shared" si="2"/>
        <v>2870</v>
      </c>
      <c r="L12" s="19">
        <f t="shared" si="3"/>
        <v>67.268120235368556</v>
      </c>
      <c r="M12" s="10">
        <f t="shared" si="4"/>
        <v>2.3438369419989044E-2</v>
      </c>
      <c r="N12" s="9">
        <f t="shared" si="5"/>
        <v>86100</v>
      </c>
    </row>
    <row r="13" spans="1:14">
      <c r="A13" s="11"/>
      <c r="B13" s="15" t="s">
        <v>10</v>
      </c>
      <c r="C13" s="12"/>
      <c r="D13" s="13"/>
      <c r="E13" s="14"/>
      <c r="F13" s="18">
        <f>SUM(F6:F12)</f>
        <v>1282350</v>
      </c>
      <c r="G13" s="14"/>
      <c r="H13" s="18">
        <f>SUM(H6:H12)</f>
        <v>1313510</v>
      </c>
      <c r="I13" s="14"/>
      <c r="J13" s="18">
        <f>SUM(J6:J12)</f>
        <v>1289840</v>
      </c>
      <c r="K13" s="22"/>
      <c r="L13" s="14"/>
      <c r="M13" s="14"/>
      <c r="N13" s="18">
        <f>SUM(N6:N12)</f>
        <v>1295232.6499999999</v>
      </c>
    </row>
    <row r="16" spans="1:14" ht="15.75">
      <c r="A16" s="6"/>
      <c r="B16" s="32" t="s">
        <v>16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2022-11-22T12:48:09Z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