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/>
  <xr:revisionPtr revIDLastSave="0" documentId="13_ncr:1_{5A988A9F-FAC0-486D-A477-B36D198CBB13}" xr6:coauthVersionLast="46" xr6:coauthVersionMax="46" xr10:uidLastSave="{00000000-0000-0000-0000-000000000000}"/>
  <bookViews>
    <workbookView xWindow="-120" yWindow="-120" windowWidth="24240" windowHeight="13140" tabRatio="601" xr2:uid="{00000000-000D-0000-FFFF-FFFF00000000}"/>
  </bookViews>
  <sheets>
    <sheet name="Лист1" sheetId="1" r:id="rId1"/>
  </sheets>
  <definedNames>
    <definedName name="_xlnm.Print_Area" localSheetId="0">Лист1!$A$1:$N$38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1" l="1"/>
  <c r="H36" i="1"/>
  <c r="I36" i="1"/>
  <c r="J36" i="1" s="1"/>
  <c r="K36" i="1"/>
  <c r="K9" i="1"/>
  <c r="N9" i="1" s="1"/>
  <c r="K10" i="1"/>
  <c r="N10" i="1" s="1"/>
  <c r="K11" i="1"/>
  <c r="N11" i="1" s="1"/>
  <c r="K12" i="1"/>
  <c r="N12" i="1" s="1"/>
  <c r="K13" i="1"/>
  <c r="N13" i="1" s="1"/>
  <c r="K14" i="1"/>
  <c r="N14" i="1" s="1"/>
  <c r="K15" i="1"/>
  <c r="N15" i="1" s="1"/>
  <c r="K16" i="1"/>
  <c r="N16" i="1" s="1"/>
  <c r="K17" i="1"/>
  <c r="N17" i="1" s="1"/>
  <c r="K18" i="1"/>
  <c r="N18" i="1" s="1"/>
  <c r="K19" i="1"/>
  <c r="N19" i="1" s="1"/>
  <c r="K20" i="1"/>
  <c r="N20" i="1" s="1"/>
  <c r="K21" i="1"/>
  <c r="N21" i="1" s="1"/>
  <c r="K22" i="1"/>
  <c r="N22" i="1" s="1"/>
  <c r="K23" i="1"/>
  <c r="N23" i="1" s="1"/>
  <c r="K24" i="1"/>
  <c r="N24" i="1" s="1"/>
  <c r="K25" i="1"/>
  <c r="N25" i="1" s="1"/>
  <c r="K26" i="1"/>
  <c r="N26" i="1" s="1"/>
  <c r="K27" i="1"/>
  <c r="N27" i="1" s="1"/>
  <c r="K28" i="1"/>
  <c r="N28" i="1" s="1"/>
  <c r="K29" i="1"/>
  <c r="N29" i="1" s="1"/>
  <c r="K30" i="1"/>
  <c r="N30" i="1" s="1"/>
  <c r="K31" i="1"/>
  <c r="N31" i="1" s="1"/>
  <c r="K32" i="1"/>
  <c r="N32" i="1" s="1"/>
  <c r="K33" i="1"/>
  <c r="N33" i="1" s="1"/>
  <c r="K34" i="1"/>
  <c r="N34" i="1" s="1"/>
  <c r="K35" i="1"/>
  <c r="N35" i="1" s="1"/>
  <c r="K37" i="1"/>
  <c r="N37" i="1" s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7" i="1"/>
  <c r="J33" i="1" l="1"/>
  <c r="J31" i="1"/>
  <c r="J29" i="1"/>
  <c r="J27" i="1"/>
  <c r="J37" i="1"/>
  <c r="J34" i="1"/>
  <c r="J32" i="1"/>
  <c r="J30" i="1"/>
  <c r="J28" i="1"/>
  <c r="J26" i="1"/>
  <c r="J24" i="1"/>
  <c r="J22" i="1"/>
  <c r="J20" i="1"/>
  <c r="J18" i="1"/>
  <c r="J16" i="1"/>
  <c r="J14" i="1"/>
  <c r="J12" i="1"/>
  <c r="J10" i="1"/>
  <c r="J35" i="1"/>
  <c r="J25" i="1"/>
  <c r="J23" i="1"/>
  <c r="J21" i="1"/>
  <c r="J19" i="1"/>
  <c r="J17" i="1"/>
  <c r="J15" i="1"/>
  <c r="J13" i="1"/>
  <c r="J11" i="1"/>
  <c r="J9" i="1"/>
  <c r="K8" i="1"/>
  <c r="N8" i="1" s="1"/>
  <c r="I8" i="1"/>
  <c r="H8" i="1"/>
  <c r="N38" i="1" l="1"/>
  <c r="G43" i="1" s="1"/>
  <c r="J8" i="1"/>
</calcChain>
</file>

<file path=xl/sharedStrings.xml><?xml version="1.0" encoding="utf-8"?>
<sst xmlns="http://schemas.openxmlformats.org/spreadsheetml/2006/main" count="88" uniqueCount="67">
  <si>
    <t xml:space="preserve">Расчет и обоснование начальной (максимальной) цены договора методом сопоставимых рыночных цен (Н(М)Ц)
</t>
  </si>
  <si>
    <t>№</t>
  </si>
  <si>
    <t>Наименование товара, выполняемых работ, оказываемых услуг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</si>
  <si>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</si>
  <si>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</si>
  <si>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</t>
  </si>
  <si>
    <t>Н(М)Ц, определяемая методом сопоставимых рыночных цен (анализа рынка)</t>
  </si>
  <si>
    <t xml:space="preserve">Средняя арифметическая цена за единицу     &lt;ц&gt; </t>
  </si>
  <si>
    <t>Среднее квадратичное отклонение</t>
  </si>
  <si>
    <t>коэффициент вариации цен V (%)                    (не должен превышать 33%)</t>
  </si>
  <si>
    <t>Расчет Н(М)Ц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</si>
  <si>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единицу изм. (руб.)</t>
  </si>
  <si>
    <t>Цена за единицу изм. с округлением (вниз) до сотых долей после запятой (руб.)</t>
  </si>
  <si>
    <t>Н(М)Ц договора с учетом округления цены за единицу (руб.)</t>
  </si>
  <si>
    <t>Ед. измер.</t>
  </si>
  <si>
    <t>1. Заказчик ГАУ СО МО «Каширский ЦСО «Забота»</t>
  </si>
  <si>
    <t>3. НМЦК методом сопоставимых рыночных цен (анализа рынка) определяется по формуле:</t>
  </si>
  <si>
    <t>КП №1             Цена за ед. товара</t>
  </si>
  <si>
    <t>КП №2  Цена за ед. товара</t>
  </si>
  <si>
    <t>КП №3  Цена за ед. товара</t>
  </si>
  <si>
    <t>шт</t>
  </si>
  <si>
    <t>упак</t>
  </si>
  <si>
    <t>В результате проведенного расчета НМЦК, расчитанная заказчиком</t>
  </si>
  <si>
    <t>методом сопоставимых рыночных цен (анализа рынка) составила:</t>
  </si>
  <si>
    <t>*-В соответствии с п. 2.1. Методических рекомендаций в обосновании НМЦК, которое подлежит размещению в открытом доступе в информационно-</t>
  </si>
  <si>
    <t>телекоммуникационной сети "Интернет" (далее - сеть "Интернет"), не указываются наименования поставщиков (подрядчиков, исполнителей), представивших</t>
  </si>
  <si>
    <t>соответствующую информацию</t>
  </si>
  <si>
    <t>Итого:</t>
  </si>
  <si>
    <t>Приложение №8 к извещению ЗКЭФ</t>
  </si>
  <si>
    <t>Салфетки бумажные</t>
  </si>
  <si>
    <t>Мешок п/этил под мусор 120 л. 10 шт/уп.</t>
  </si>
  <si>
    <t>Мешок п/этил под мусор не менее 60л</t>
  </si>
  <si>
    <t>Туалетная бумага</t>
  </si>
  <si>
    <t>Перчатки одноразовые 100 пар/упак.</t>
  </si>
  <si>
    <t>Полотенца бумажные</t>
  </si>
  <si>
    <t>Перчатки резиновые хозяйственные 1/10</t>
  </si>
  <si>
    <t>Перчатки хозяйственные х/б 1/10</t>
  </si>
  <si>
    <t>Губка д/мытья посуды (упак/5шт)</t>
  </si>
  <si>
    <t>Бахилы</t>
  </si>
  <si>
    <t>Пакеты фасовочные</t>
  </si>
  <si>
    <t>Батареи АА</t>
  </si>
  <si>
    <t>Батареи мизинчиковые ААА</t>
  </si>
  <si>
    <t>Батарейка 1,5v LR 14</t>
  </si>
  <si>
    <t>Батарейка плоская CR 2032</t>
  </si>
  <si>
    <t>Ветошь для мытья пола</t>
  </si>
  <si>
    <t>Лопата снегоуборочная</t>
  </si>
  <si>
    <t>Веник Сорго</t>
  </si>
  <si>
    <t>Мочалка металлическая</t>
  </si>
  <si>
    <t>Швабра деревянная</t>
  </si>
  <si>
    <t>Губка для тела (мочалка)</t>
  </si>
  <si>
    <t>Ведро пластиковое 10л.</t>
  </si>
  <si>
    <t>Таз пластиковый 10л</t>
  </si>
  <si>
    <t>Таз пластиковый 5л</t>
  </si>
  <si>
    <t>Таз пластиковый 3л</t>
  </si>
  <si>
    <t>Метла плоская</t>
  </si>
  <si>
    <t>Грабли веерные</t>
  </si>
  <si>
    <t>Грабли металлические</t>
  </si>
  <si>
    <t>Лейка 10л</t>
  </si>
  <si>
    <t>упак.</t>
  </si>
  <si>
    <t>шт.</t>
  </si>
  <si>
    <t>уп.</t>
  </si>
  <si>
    <t>рулон</t>
  </si>
  <si>
    <t>уп</t>
  </si>
  <si>
    <t>пара</t>
  </si>
  <si>
    <t>м.п.</t>
  </si>
  <si>
    <r>
      <t xml:space="preserve">2. Предмет закупки: </t>
    </r>
    <r>
      <rPr>
        <sz val="12"/>
        <color theme="1"/>
        <rFont val="Times New Roman"/>
        <family val="1"/>
        <charset val="204"/>
      </rPr>
      <t>Поставка хозяйственных товаров</t>
    </r>
    <r>
      <rPr>
        <sz val="11"/>
        <color theme="1"/>
        <rFont val="Times New Roman"/>
        <family val="1"/>
        <charset val="204"/>
      </rPr>
      <t xml:space="preserve"> </t>
    </r>
  </si>
  <si>
    <t>Корзина офисная пластиковая, 10л.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</si>
</sst>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0" xfId="0" applyAlignment="1"/>
    <xf numFmtId="0" fontId="0" fillId="2" borderId="0" xfId="0" applyFill="1"/>
    <xf numFmtId="0" fontId="6" fillId="0" borderId="0" xfId="0" applyFont="1"/>
    <xf numFmtId="0" fontId="7" fillId="0" borderId="0" xfId="0" applyFont="1"/>
    <xf numFmtId="0" fontId="3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wrapText="1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/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5" fillId="0" borderId="4" xfId="0" applyFont="1" applyBorder="1"/>
    <xf numFmtId="2" fontId="5" fillId="2" borderId="2" xfId="0" applyNumberFormat="1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vertical="center" wrapText="1"/>
    </xf>
    <xf numFmtId="0" fontId="0" fillId="0" borderId="1" xfId="0" applyFont="1" applyBorder="1"/>
    <xf numFmtId="0" fontId="1" fillId="0" borderId="8" xfId="0" applyFont="1" applyBorder="1" applyAlignment="1">
      <alignment vertical="center" wrapText="1"/>
    </xf>
    <xf numFmtId="2" fontId="9" fillId="2" borderId="0" xfId="0" applyNumberFormat="1" applyFont="1" applyFill="1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6</xdr:row>
      <xdr:rowOff>2076450</xdr:rowOff>
    </xdr:from>
    <xdr:to>
      <xdr:col>11</xdr:col>
      <xdr:colOff>0</xdr:colOff>
      <xdr:row>6</xdr:row>
      <xdr:rowOff>2533650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2F351A9A-CECA-4289-92CB-7F58960C1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4162425"/>
          <a:ext cx="17716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266700</xdr:colOff>
      <xdr:row>6</xdr:row>
      <xdr:rowOff>1400175</xdr:rowOff>
    </xdr:from>
    <xdr:to>
      <xdr:col>10</xdr:col>
      <xdr:colOff>419100</xdr:colOff>
      <xdr:row>6</xdr:row>
      <xdr:rowOff>1628775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D2FFFA5A-58EE-4BBD-A3A4-76A1A020D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1875" y="34861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tabSelected="1" topLeftCell="A16" zoomScaleNormal="100" workbookViewId="0">
      <selection activeCell="I34" sqref="I34"/>
    </sheetView>
  </sheetViews>
  <sheetFormatPr defaultRowHeight="15" x14ac:dyDescent="0.25"/>
  <cols>
    <col min="2" max="2" width="53.42578125" customWidth="1"/>
    <col min="3" max="3" width="10.140625" customWidth="1"/>
    <col min="4" max="4" width="8.7109375" customWidth="1"/>
    <col min="5" max="5" width="15" customWidth="1"/>
    <col min="6" max="7" width="14.28515625" customWidth="1"/>
    <col min="9" max="10" width="9.140625" customWidth="1"/>
    <col min="11" max="11" width="11.28515625" customWidth="1"/>
    <col min="12" max="12" width="8.7109375" customWidth="1"/>
    <col min="13" max="13" width="0.140625" customWidth="1"/>
    <col min="14" max="14" width="17.42578125" customWidth="1"/>
  </cols>
  <sheetData>
    <row r="1" spans="1:14" x14ac:dyDescent="0.25">
      <c r="K1" s="26" t="s">
        <v>28</v>
      </c>
      <c r="L1" s="26"/>
      <c r="M1" s="26"/>
      <c r="N1" s="26"/>
    </row>
    <row r="2" spans="1:14" ht="15.75" x14ac:dyDescent="0.25">
      <c r="B2" s="27" t="s">
        <v>15</v>
      </c>
      <c r="C2" s="27"/>
      <c r="D2" s="27"/>
      <c r="E2" s="27"/>
      <c r="F2" s="27"/>
    </row>
    <row r="3" spans="1:14" ht="15.75" x14ac:dyDescent="0.25">
      <c r="B3" s="27" t="s">
        <v>65</v>
      </c>
      <c r="C3" s="27"/>
      <c r="D3" s="27"/>
      <c r="E3" s="27"/>
    </row>
    <row r="4" spans="1:14" s="2" customFormat="1" x14ac:dyDescent="0.25">
      <c r="B4" s="28" t="s">
        <v>16</v>
      </c>
      <c r="C4" s="28"/>
      <c r="D4" s="28"/>
      <c r="E4" s="28"/>
      <c r="F4" s="28"/>
      <c r="G4" s="28"/>
    </row>
    <row r="5" spans="1:14" ht="15.75" customHeight="1" x14ac:dyDescent="0.25">
      <c r="A5" s="29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1"/>
    </row>
    <row r="6" spans="1:14" ht="75.75" customHeight="1" x14ac:dyDescent="0.25">
      <c r="A6" s="1" t="s">
        <v>1</v>
      </c>
      <c r="B6" s="1" t="s">
        <v>2</v>
      </c>
      <c r="C6" s="1" t="s">
        <v>3</v>
      </c>
      <c r="D6" s="1" t="s">
        <v>14</v>
      </c>
      <c r="E6" s="25" t="s">
        <v>4</v>
      </c>
      <c r="F6" s="25"/>
      <c r="G6" s="25"/>
      <c r="H6" s="25" t="s">
        <v>5</v>
      </c>
      <c r="I6" s="25"/>
      <c r="J6" s="25"/>
      <c r="K6" s="25" t="s">
        <v>6</v>
      </c>
      <c r="L6" s="25"/>
      <c r="M6" s="25"/>
      <c r="N6" s="25"/>
    </row>
    <row r="7" spans="1:14" ht="160.5" customHeight="1" x14ac:dyDescent="0.25">
      <c r="A7" s="1"/>
      <c r="B7" s="8"/>
      <c r="C7" s="8"/>
      <c r="D7" s="8"/>
      <c r="E7" s="7" t="s">
        <v>17</v>
      </c>
      <c r="F7" s="7" t="s">
        <v>18</v>
      </c>
      <c r="G7" s="7" t="s">
        <v>19</v>
      </c>
      <c r="H7" s="8" t="s">
        <v>7</v>
      </c>
      <c r="I7" s="8" t="s">
        <v>8</v>
      </c>
      <c r="J7" s="8" t="s">
        <v>9</v>
      </c>
      <c r="K7" s="6" t="s">
        <v>10</v>
      </c>
      <c r="L7" s="1" t="s">
        <v>11</v>
      </c>
      <c r="M7" s="8" t="s">
        <v>12</v>
      </c>
      <c r="N7" s="8" t="s">
        <v>13</v>
      </c>
    </row>
    <row r="8" spans="1:14" x14ac:dyDescent="0.25">
      <c r="A8" s="10">
        <v>1</v>
      </c>
      <c r="B8" s="11" t="s">
        <v>29</v>
      </c>
      <c r="C8" s="12">
        <v>700</v>
      </c>
      <c r="D8" s="13" t="s">
        <v>58</v>
      </c>
      <c r="E8" s="14">
        <v>24</v>
      </c>
      <c r="F8" s="15">
        <v>28</v>
      </c>
      <c r="G8" s="15">
        <v>26</v>
      </c>
      <c r="H8" s="33">
        <f>AVERAGE(E8:G8)</f>
        <v>26</v>
      </c>
      <c r="I8" s="17">
        <f>STDEV(E8:G8)</f>
        <v>2</v>
      </c>
      <c r="J8" s="18">
        <f>I8/H8*100</f>
        <v>7.6923076923076925</v>
      </c>
      <c r="K8" s="16">
        <f>((C8/3)*(SUM(E8:G8)))</f>
        <v>18200</v>
      </c>
      <c r="L8" s="16">
        <v>26</v>
      </c>
      <c r="M8" s="16"/>
      <c r="N8" s="16">
        <f>C8*L8</f>
        <v>18200</v>
      </c>
    </row>
    <row r="9" spans="1:14" x14ac:dyDescent="0.25">
      <c r="A9" s="19">
        <v>2</v>
      </c>
      <c r="B9" s="11" t="s">
        <v>30</v>
      </c>
      <c r="C9" s="12">
        <v>400</v>
      </c>
      <c r="D9" s="13" t="s">
        <v>58</v>
      </c>
      <c r="E9" s="14">
        <v>95</v>
      </c>
      <c r="F9" s="15">
        <v>106</v>
      </c>
      <c r="G9" s="15">
        <v>99</v>
      </c>
      <c r="H9" s="33">
        <f t="shared" ref="H9:H37" si="0">AVERAGE(E9:G9)</f>
        <v>100</v>
      </c>
      <c r="I9" s="17">
        <f t="shared" ref="I9:I37" si="1">STDEV(E9:G9)</f>
        <v>5.5677643628300215</v>
      </c>
      <c r="J9" s="18">
        <f t="shared" ref="J9:J37" si="2">I9/H9*100</f>
        <v>5.5677643628300215</v>
      </c>
      <c r="K9" s="16">
        <f t="shared" ref="K9:K37" si="3">((C9/3)*(SUM(E9:G9)))</f>
        <v>40000</v>
      </c>
      <c r="L9" s="16">
        <v>100</v>
      </c>
      <c r="M9" s="16"/>
      <c r="N9" s="16">
        <f t="shared" ref="N9:N37" si="4">C9*L9</f>
        <v>40000</v>
      </c>
    </row>
    <row r="10" spans="1:14" x14ac:dyDescent="0.25">
      <c r="A10" s="10">
        <v>3</v>
      </c>
      <c r="B10" s="11" t="s">
        <v>31</v>
      </c>
      <c r="C10" s="12">
        <v>400</v>
      </c>
      <c r="D10" s="13" t="s">
        <v>58</v>
      </c>
      <c r="E10" s="14">
        <v>74</v>
      </c>
      <c r="F10" s="15">
        <v>81</v>
      </c>
      <c r="G10" s="15">
        <v>77</v>
      </c>
      <c r="H10" s="33">
        <f t="shared" si="0"/>
        <v>77.333333333333329</v>
      </c>
      <c r="I10" s="17">
        <f t="shared" si="1"/>
        <v>3.5118845842842461</v>
      </c>
      <c r="J10" s="18">
        <f t="shared" si="2"/>
        <v>4.5412300658848013</v>
      </c>
      <c r="K10" s="16">
        <f t="shared" si="3"/>
        <v>30933.333333333336</v>
      </c>
      <c r="L10" s="16">
        <v>77.33</v>
      </c>
      <c r="M10" s="16"/>
      <c r="N10" s="16">
        <f t="shared" si="4"/>
        <v>30932</v>
      </c>
    </row>
    <row r="11" spans="1:14" x14ac:dyDescent="0.25">
      <c r="A11" s="19">
        <v>4</v>
      </c>
      <c r="B11" s="11" t="s">
        <v>32</v>
      </c>
      <c r="C11" s="12">
        <v>1000</v>
      </c>
      <c r="D11" s="13" t="s">
        <v>59</v>
      </c>
      <c r="E11" s="14">
        <v>19</v>
      </c>
      <c r="F11" s="15">
        <v>22</v>
      </c>
      <c r="G11" s="15">
        <v>21</v>
      </c>
      <c r="H11" s="33">
        <f t="shared" si="0"/>
        <v>20.666666666666668</v>
      </c>
      <c r="I11" s="17">
        <f t="shared" si="1"/>
        <v>1.5275252316519468</v>
      </c>
      <c r="J11" s="18">
        <f t="shared" si="2"/>
        <v>7.3912511208965164</v>
      </c>
      <c r="K11" s="16">
        <f t="shared" si="3"/>
        <v>20666.666666666664</v>
      </c>
      <c r="L11" s="16">
        <v>20.67</v>
      </c>
      <c r="M11" s="16"/>
      <c r="N11" s="16">
        <f t="shared" si="4"/>
        <v>20670</v>
      </c>
    </row>
    <row r="12" spans="1:14" x14ac:dyDescent="0.25">
      <c r="A12" s="10">
        <v>5</v>
      </c>
      <c r="B12" s="11" t="s">
        <v>33</v>
      </c>
      <c r="C12" s="12">
        <v>100</v>
      </c>
      <c r="D12" s="13" t="s">
        <v>60</v>
      </c>
      <c r="E12" s="14">
        <v>189</v>
      </c>
      <c r="F12" s="15">
        <v>203</v>
      </c>
      <c r="G12" s="15">
        <v>195</v>
      </c>
      <c r="H12" s="33">
        <f t="shared" si="0"/>
        <v>195.66666666666666</v>
      </c>
      <c r="I12" s="17">
        <f t="shared" si="1"/>
        <v>7.0237691685684922</v>
      </c>
      <c r="J12" s="18">
        <f t="shared" si="2"/>
        <v>3.5896605631525516</v>
      </c>
      <c r="K12" s="16">
        <f t="shared" si="3"/>
        <v>19566.666666666668</v>
      </c>
      <c r="L12" s="16">
        <v>195.67</v>
      </c>
      <c r="M12" s="16"/>
      <c r="N12" s="16">
        <f t="shared" si="4"/>
        <v>19567</v>
      </c>
    </row>
    <row r="13" spans="1:14" x14ac:dyDescent="0.25">
      <c r="A13" s="19">
        <v>6</v>
      </c>
      <c r="B13" s="11" t="s">
        <v>34</v>
      </c>
      <c r="C13" s="12">
        <v>160</v>
      </c>
      <c r="D13" s="13" t="s">
        <v>61</v>
      </c>
      <c r="E13" s="14">
        <v>68</v>
      </c>
      <c r="F13" s="15">
        <v>76</v>
      </c>
      <c r="G13" s="15">
        <v>72</v>
      </c>
      <c r="H13" s="33">
        <f t="shared" si="0"/>
        <v>72</v>
      </c>
      <c r="I13" s="17">
        <f t="shared" si="1"/>
        <v>4</v>
      </c>
      <c r="J13" s="18">
        <f t="shared" si="2"/>
        <v>5.5555555555555554</v>
      </c>
      <c r="K13" s="16">
        <f t="shared" si="3"/>
        <v>11520</v>
      </c>
      <c r="L13" s="16">
        <v>72</v>
      </c>
      <c r="M13" s="16"/>
      <c r="N13" s="16">
        <f t="shared" si="4"/>
        <v>11520</v>
      </c>
    </row>
    <row r="14" spans="1:14" x14ac:dyDescent="0.25">
      <c r="A14" s="10">
        <v>7</v>
      </c>
      <c r="B14" s="11" t="s">
        <v>35</v>
      </c>
      <c r="C14" s="12">
        <v>100</v>
      </c>
      <c r="D14" s="13" t="s">
        <v>62</v>
      </c>
      <c r="E14" s="14">
        <v>615</v>
      </c>
      <c r="F14" s="15">
        <v>651</v>
      </c>
      <c r="G14" s="15">
        <v>630</v>
      </c>
      <c r="H14" s="33">
        <f t="shared" si="0"/>
        <v>632</v>
      </c>
      <c r="I14" s="17">
        <f t="shared" si="1"/>
        <v>18.083141320025124</v>
      </c>
      <c r="J14" s="18">
        <f t="shared" si="2"/>
        <v>2.8612565379786585</v>
      </c>
      <c r="K14" s="16">
        <f t="shared" si="3"/>
        <v>63200.000000000007</v>
      </c>
      <c r="L14" s="16">
        <v>632</v>
      </c>
      <c r="M14" s="16"/>
      <c r="N14" s="16">
        <f t="shared" si="4"/>
        <v>63200</v>
      </c>
    </row>
    <row r="15" spans="1:14" x14ac:dyDescent="0.25">
      <c r="A15" s="19">
        <v>8</v>
      </c>
      <c r="B15" s="11" t="s">
        <v>36</v>
      </c>
      <c r="C15" s="12">
        <v>50</v>
      </c>
      <c r="D15" s="13" t="s">
        <v>62</v>
      </c>
      <c r="E15" s="14">
        <v>187</v>
      </c>
      <c r="F15" s="15">
        <v>208</v>
      </c>
      <c r="G15" s="15">
        <v>195</v>
      </c>
      <c r="H15" s="33">
        <f t="shared" si="0"/>
        <v>196.66666666666666</v>
      </c>
      <c r="I15" s="17">
        <f t="shared" si="1"/>
        <v>10.598742063723098</v>
      </c>
      <c r="J15" s="18">
        <f t="shared" si="2"/>
        <v>5.3891908798592025</v>
      </c>
      <c r="K15" s="16">
        <f t="shared" si="3"/>
        <v>9833.3333333333339</v>
      </c>
      <c r="L15" s="16">
        <v>196.67</v>
      </c>
      <c r="M15" s="16"/>
      <c r="N15" s="16">
        <f t="shared" si="4"/>
        <v>9833.5</v>
      </c>
    </row>
    <row r="16" spans="1:14" x14ac:dyDescent="0.25">
      <c r="A16" s="10">
        <v>9</v>
      </c>
      <c r="B16" s="11" t="s">
        <v>37</v>
      </c>
      <c r="C16" s="12">
        <v>34</v>
      </c>
      <c r="D16" s="13" t="s">
        <v>60</v>
      </c>
      <c r="E16" s="14">
        <v>26</v>
      </c>
      <c r="F16" s="15">
        <v>29</v>
      </c>
      <c r="G16" s="15">
        <v>28</v>
      </c>
      <c r="H16" s="33">
        <f t="shared" si="0"/>
        <v>27.666666666666668</v>
      </c>
      <c r="I16" s="17">
        <f t="shared" si="1"/>
        <v>1.5275252316519468</v>
      </c>
      <c r="J16" s="18">
        <f t="shared" si="2"/>
        <v>5.5211755360913735</v>
      </c>
      <c r="K16" s="16">
        <f t="shared" si="3"/>
        <v>940.66666666666674</v>
      </c>
      <c r="L16" s="16">
        <v>27.67</v>
      </c>
      <c r="M16" s="16"/>
      <c r="N16" s="16">
        <f t="shared" si="4"/>
        <v>940.78000000000009</v>
      </c>
    </row>
    <row r="17" spans="1:14" x14ac:dyDescent="0.25">
      <c r="A17" s="19">
        <v>10</v>
      </c>
      <c r="B17" s="11" t="s">
        <v>38</v>
      </c>
      <c r="C17" s="12">
        <v>1000</v>
      </c>
      <c r="D17" s="13" t="s">
        <v>63</v>
      </c>
      <c r="E17" s="14">
        <v>3.5</v>
      </c>
      <c r="F17" s="15">
        <v>3</v>
      </c>
      <c r="G17" s="15">
        <v>3</v>
      </c>
      <c r="H17" s="33">
        <f t="shared" si="0"/>
        <v>3.1666666666666665</v>
      </c>
      <c r="I17" s="17">
        <f t="shared" si="1"/>
        <v>0.28867513459481292</v>
      </c>
      <c r="J17" s="18">
        <f t="shared" si="2"/>
        <v>9.1160568819414625</v>
      </c>
      <c r="K17" s="16">
        <f t="shared" si="3"/>
        <v>3166.6666666666665</v>
      </c>
      <c r="L17" s="16">
        <v>3.17</v>
      </c>
      <c r="M17" s="16"/>
      <c r="N17" s="16">
        <f t="shared" si="4"/>
        <v>3170</v>
      </c>
    </row>
    <row r="18" spans="1:14" x14ac:dyDescent="0.25">
      <c r="A18" s="10">
        <v>11</v>
      </c>
      <c r="B18" s="11" t="s">
        <v>39</v>
      </c>
      <c r="C18" s="12">
        <v>500</v>
      </c>
      <c r="D18" s="13" t="s">
        <v>21</v>
      </c>
      <c r="E18" s="14">
        <v>74</v>
      </c>
      <c r="F18" s="15">
        <v>79</v>
      </c>
      <c r="G18" s="15">
        <v>78</v>
      </c>
      <c r="H18" s="33">
        <f t="shared" si="0"/>
        <v>77</v>
      </c>
      <c r="I18" s="17">
        <f t="shared" si="1"/>
        <v>2.6457513110645907</v>
      </c>
      <c r="J18" s="18">
        <f t="shared" si="2"/>
        <v>3.4360406637202474</v>
      </c>
      <c r="K18" s="16">
        <f t="shared" si="3"/>
        <v>38500</v>
      </c>
      <c r="L18" s="16">
        <v>77</v>
      </c>
      <c r="M18" s="16"/>
      <c r="N18" s="16">
        <f t="shared" si="4"/>
        <v>38500</v>
      </c>
    </row>
    <row r="19" spans="1:14" x14ac:dyDescent="0.25">
      <c r="A19" s="19">
        <v>12</v>
      </c>
      <c r="B19" s="11" t="s">
        <v>40</v>
      </c>
      <c r="C19" s="12">
        <v>60</v>
      </c>
      <c r="D19" s="13" t="s">
        <v>60</v>
      </c>
      <c r="E19" s="14">
        <v>240</v>
      </c>
      <c r="F19" s="15">
        <v>255</v>
      </c>
      <c r="G19" s="15">
        <v>250</v>
      </c>
      <c r="H19" s="33">
        <f t="shared" si="0"/>
        <v>248.33333333333334</v>
      </c>
      <c r="I19" s="17">
        <f t="shared" si="1"/>
        <v>7.6376261582597333</v>
      </c>
      <c r="J19" s="18">
        <f t="shared" si="2"/>
        <v>3.0755541576884831</v>
      </c>
      <c r="K19" s="16">
        <f t="shared" si="3"/>
        <v>14900</v>
      </c>
      <c r="L19" s="16">
        <v>248.33</v>
      </c>
      <c r="M19" s="16"/>
      <c r="N19" s="16">
        <f t="shared" si="4"/>
        <v>14899.800000000001</v>
      </c>
    </row>
    <row r="20" spans="1:14" x14ac:dyDescent="0.25">
      <c r="A20" s="10">
        <v>13</v>
      </c>
      <c r="B20" s="11" t="s">
        <v>41</v>
      </c>
      <c r="C20" s="12">
        <v>60</v>
      </c>
      <c r="D20" s="13" t="s">
        <v>60</v>
      </c>
      <c r="E20" s="14">
        <v>240</v>
      </c>
      <c r="F20" s="15">
        <v>255</v>
      </c>
      <c r="G20" s="15">
        <v>250</v>
      </c>
      <c r="H20" s="33">
        <f t="shared" si="0"/>
        <v>248.33333333333334</v>
      </c>
      <c r="I20" s="17">
        <f t="shared" si="1"/>
        <v>7.6376261582597333</v>
      </c>
      <c r="J20" s="18">
        <f t="shared" si="2"/>
        <v>3.0755541576884831</v>
      </c>
      <c r="K20" s="16">
        <f t="shared" si="3"/>
        <v>14900</v>
      </c>
      <c r="L20" s="16">
        <v>248.33</v>
      </c>
      <c r="M20" s="16"/>
      <c r="N20" s="16">
        <f t="shared" si="4"/>
        <v>14899.800000000001</v>
      </c>
    </row>
    <row r="21" spans="1:14" x14ac:dyDescent="0.25">
      <c r="A21" s="19">
        <v>14</v>
      </c>
      <c r="B21" s="11" t="s">
        <v>42</v>
      </c>
      <c r="C21" s="12">
        <v>15</v>
      </c>
      <c r="D21" s="13" t="s">
        <v>62</v>
      </c>
      <c r="E21" s="14">
        <v>360</v>
      </c>
      <c r="F21" s="15">
        <v>360</v>
      </c>
      <c r="G21" s="15">
        <v>365</v>
      </c>
      <c r="H21" s="33">
        <f t="shared" si="0"/>
        <v>361.66666666666669</v>
      </c>
      <c r="I21" s="17">
        <f t="shared" si="1"/>
        <v>2.8867513459481287</v>
      </c>
      <c r="J21" s="18">
        <f t="shared" si="2"/>
        <v>0.79818009565386039</v>
      </c>
      <c r="K21" s="16">
        <f t="shared" si="3"/>
        <v>5425</v>
      </c>
      <c r="L21" s="16">
        <v>361.67</v>
      </c>
      <c r="M21" s="16"/>
      <c r="N21" s="16">
        <f t="shared" si="4"/>
        <v>5425.05</v>
      </c>
    </row>
    <row r="22" spans="1:14" x14ac:dyDescent="0.25">
      <c r="A22" s="10">
        <v>15</v>
      </c>
      <c r="B22" s="11" t="s">
        <v>43</v>
      </c>
      <c r="C22" s="12">
        <v>4</v>
      </c>
      <c r="D22" s="13" t="s">
        <v>62</v>
      </c>
      <c r="E22" s="14">
        <v>510</v>
      </c>
      <c r="F22" s="15">
        <v>550</v>
      </c>
      <c r="G22" s="15">
        <v>555</v>
      </c>
      <c r="H22" s="33">
        <f t="shared" si="0"/>
        <v>538.33333333333337</v>
      </c>
      <c r="I22" s="17">
        <f t="shared" si="1"/>
        <v>24.664414311581236</v>
      </c>
      <c r="J22" s="18">
        <f t="shared" si="2"/>
        <v>4.5816249495197336</v>
      </c>
      <c r="K22" s="16">
        <f t="shared" si="3"/>
        <v>2153.333333333333</v>
      </c>
      <c r="L22" s="16">
        <v>538.33000000000004</v>
      </c>
      <c r="M22" s="16"/>
      <c r="N22" s="16">
        <f t="shared" si="4"/>
        <v>2153.3200000000002</v>
      </c>
    </row>
    <row r="23" spans="1:14" x14ac:dyDescent="0.25">
      <c r="A23" s="19">
        <v>16</v>
      </c>
      <c r="B23" s="11" t="s">
        <v>44</v>
      </c>
      <c r="C23" s="12">
        <v>500</v>
      </c>
      <c r="D23" s="13" t="s">
        <v>64</v>
      </c>
      <c r="E23" s="14">
        <v>32</v>
      </c>
      <c r="F23" s="15">
        <v>38</v>
      </c>
      <c r="G23" s="15">
        <v>37</v>
      </c>
      <c r="H23" s="33">
        <f t="shared" si="0"/>
        <v>35.666666666666664</v>
      </c>
      <c r="I23" s="17">
        <f t="shared" si="1"/>
        <v>3.2145502536643185</v>
      </c>
      <c r="J23" s="18">
        <f t="shared" si="2"/>
        <v>9.0127577205541645</v>
      </c>
      <c r="K23" s="16">
        <f t="shared" si="3"/>
        <v>17833.333333333332</v>
      </c>
      <c r="L23" s="16">
        <v>35.67</v>
      </c>
      <c r="M23" s="16"/>
      <c r="N23" s="16">
        <f t="shared" si="4"/>
        <v>17835</v>
      </c>
    </row>
    <row r="24" spans="1:14" x14ac:dyDescent="0.25">
      <c r="A24" s="10">
        <v>17</v>
      </c>
      <c r="B24" s="11" t="s">
        <v>45</v>
      </c>
      <c r="C24" s="12">
        <v>4</v>
      </c>
      <c r="D24" s="13" t="s">
        <v>20</v>
      </c>
      <c r="E24" s="14">
        <v>430</v>
      </c>
      <c r="F24" s="15">
        <v>465</v>
      </c>
      <c r="G24" s="15">
        <v>444</v>
      </c>
      <c r="H24" s="33">
        <f t="shared" si="0"/>
        <v>446.33333333333331</v>
      </c>
      <c r="I24" s="17">
        <f t="shared" si="1"/>
        <v>17.616280348965081</v>
      </c>
      <c r="J24" s="18">
        <f t="shared" si="2"/>
        <v>3.9468888011124159</v>
      </c>
      <c r="K24" s="16">
        <f t="shared" si="3"/>
        <v>1785.3333333333333</v>
      </c>
      <c r="L24" s="16">
        <v>446.33</v>
      </c>
      <c r="M24" s="16"/>
      <c r="N24" s="16">
        <f t="shared" si="4"/>
        <v>1785.32</v>
      </c>
    </row>
    <row r="25" spans="1:14" x14ac:dyDescent="0.25">
      <c r="A25" s="19">
        <v>18</v>
      </c>
      <c r="B25" s="11" t="s">
        <v>46</v>
      </c>
      <c r="C25" s="12">
        <v>30</v>
      </c>
      <c r="D25" s="13" t="s">
        <v>20</v>
      </c>
      <c r="E25" s="20">
        <v>155</v>
      </c>
      <c r="F25" s="15">
        <v>180</v>
      </c>
      <c r="G25" s="15">
        <v>168</v>
      </c>
      <c r="H25" s="33">
        <f t="shared" si="0"/>
        <v>167.66666666666666</v>
      </c>
      <c r="I25" s="17">
        <f t="shared" si="1"/>
        <v>12.503332889007368</v>
      </c>
      <c r="J25" s="18">
        <f t="shared" si="2"/>
        <v>7.4572561962270596</v>
      </c>
      <c r="K25" s="16">
        <f t="shared" si="3"/>
        <v>5030</v>
      </c>
      <c r="L25" s="16">
        <v>167.67</v>
      </c>
      <c r="M25" s="16"/>
      <c r="N25" s="16">
        <f t="shared" si="4"/>
        <v>5030.0999999999995</v>
      </c>
    </row>
    <row r="26" spans="1:14" x14ac:dyDescent="0.25">
      <c r="A26" s="10">
        <v>19</v>
      </c>
      <c r="B26" s="11" t="s">
        <v>47</v>
      </c>
      <c r="C26" s="12">
        <v>150</v>
      </c>
      <c r="D26" s="13" t="s">
        <v>20</v>
      </c>
      <c r="E26" s="20">
        <v>31</v>
      </c>
      <c r="F26" s="21">
        <v>35</v>
      </c>
      <c r="G26" s="15">
        <v>33</v>
      </c>
      <c r="H26" s="33">
        <f t="shared" si="0"/>
        <v>33</v>
      </c>
      <c r="I26" s="17">
        <f t="shared" si="1"/>
        <v>2</v>
      </c>
      <c r="J26" s="18">
        <f t="shared" si="2"/>
        <v>6.0606060606060606</v>
      </c>
      <c r="K26" s="16">
        <f t="shared" si="3"/>
        <v>4950</v>
      </c>
      <c r="L26" s="16">
        <v>33</v>
      </c>
      <c r="M26" s="16"/>
      <c r="N26" s="16">
        <f t="shared" si="4"/>
        <v>4950</v>
      </c>
    </row>
    <row r="27" spans="1:14" x14ac:dyDescent="0.25">
      <c r="A27" s="19">
        <v>20</v>
      </c>
      <c r="B27" s="11" t="s">
        <v>48</v>
      </c>
      <c r="C27" s="12">
        <v>100</v>
      </c>
      <c r="D27" s="13" t="s">
        <v>20</v>
      </c>
      <c r="E27" s="14">
        <v>199</v>
      </c>
      <c r="F27" s="15">
        <v>218</v>
      </c>
      <c r="G27" s="15">
        <v>210</v>
      </c>
      <c r="H27" s="33">
        <f t="shared" si="0"/>
        <v>209</v>
      </c>
      <c r="I27" s="17">
        <f t="shared" si="1"/>
        <v>9.5393920141694561</v>
      </c>
      <c r="J27" s="18">
        <f t="shared" si="2"/>
        <v>4.5643023991241423</v>
      </c>
      <c r="K27" s="16">
        <f t="shared" si="3"/>
        <v>20900</v>
      </c>
      <c r="L27" s="16">
        <v>209</v>
      </c>
      <c r="M27" s="16"/>
      <c r="N27" s="16">
        <f t="shared" si="4"/>
        <v>20900</v>
      </c>
    </row>
    <row r="28" spans="1:14" x14ac:dyDescent="0.25">
      <c r="A28" s="10">
        <v>21</v>
      </c>
      <c r="B28" s="11" t="s">
        <v>49</v>
      </c>
      <c r="C28" s="12">
        <v>30</v>
      </c>
      <c r="D28" s="13" t="s">
        <v>20</v>
      </c>
      <c r="E28" s="14">
        <v>215</v>
      </c>
      <c r="F28" s="15">
        <v>234</v>
      </c>
      <c r="G28" s="15">
        <v>222</v>
      </c>
      <c r="H28" s="33">
        <f t="shared" si="0"/>
        <v>223.66666666666666</v>
      </c>
      <c r="I28" s="17">
        <f t="shared" si="1"/>
        <v>9.6090235369330497</v>
      </c>
      <c r="J28" s="18">
        <f t="shared" si="2"/>
        <v>4.2961357095080697</v>
      </c>
      <c r="K28" s="16">
        <f t="shared" si="3"/>
        <v>6710</v>
      </c>
      <c r="L28" s="16">
        <v>223.67</v>
      </c>
      <c r="M28" s="16"/>
      <c r="N28" s="16">
        <f t="shared" si="4"/>
        <v>6710.0999999999995</v>
      </c>
    </row>
    <row r="29" spans="1:14" x14ac:dyDescent="0.25">
      <c r="A29" s="19">
        <v>22</v>
      </c>
      <c r="B29" s="11" t="s">
        <v>50</v>
      </c>
      <c r="C29" s="12">
        <v>10</v>
      </c>
      <c r="D29" s="13" t="s">
        <v>20</v>
      </c>
      <c r="E29" s="14">
        <v>195</v>
      </c>
      <c r="F29" s="15">
        <v>205</v>
      </c>
      <c r="G29" s="15">
        <v>198</v>
      </c>
      <c r="H29" s="33">
        <f t="shared" si="0"/>
        <v>199.33333333333334</v>
      </c>
      <c r="I29" s="17">
        <f t="shared" si="1"/>
        <v>5.1316014394468841</v>
      </c>
      <c r="J29" s="18">
        <f t="shared" si="2"/>
        <v>2.5743819930335539</v>
      </c>
      <c r="K29" s="16">
        <f t="shared" si="3"/>
        <v>1993.3333333333335</v>
      </c>
      <c r="L29" s="16">
        <v>199.33</v>
      </c>
      <c r="M29" s="16"/>
      <c r="N29" s="16">
        <f t="shared" si="4"/>
        <v>1993.3000000000002</v>
      </c>
    </row>
    <row r="30" spans="1:14" x14ac:dyDescent="0.25">
      <c r="A30" s="10">
        <v>23</v>
      </c>
      <c r="B30" s="11" t="s">
        <v>51</v>
      </c>
      <c r="C30" s="12">
        <v>4</v>
      </c>
      <c r="D30" s="13" t="s">
        <v>20</v>
      </c>
      <c r="E30" s="14">
        <v>155</v>
      </c>
      <c r="F30" s="15">
        <v>185</v>
      </c>
      <c r="G30" s="15">
        <v>166</v>
      </c>
      <c r="H30" s="33">
        <f t="shared" si="0"/>
        <v>168.66666666666666</v>
      </c>
      <c r="I30" s="17">
        <f t="shared" si="1"/>
        <v>15.176736583776282</v>
      </c>
      <c r="J30" s="18">
        <f t="shared" si="2"/>
        <v>8.9980651682468071</v>
      </c>
      <c r="K30" s="16">
        <f t="shared" si="3"/>
        <v>674.66666666666663</v>
      </c>
      <c r="L30" s="16">
        <v>168.67</v>
      </c>
      <c r="M30" s="16"/>
      <c r="N30" s="16">
        <f t="shared" si="4"/>
        <v>674.68</v>
      </c>
    </row>
    <row r="31" spans="1:14" x14ac:dyDescent="0.25">
      <c r="A31" s="19">
        <v>24</v>
      </c>
      <c r="B31" s="11" t="s">
        <v>52</v>
      </c>
      <c r="C31" s="12">
        <v>4</v>
      </c>
      <c r="D31" s="13" t="s">
        <v>20</v>
      </c>
      <c r="E31" s="14">
        <v>170</v>
      </c>
      <c r="F31" s="15">
        <v>192</v>
      </c>
      <c r="G31" s="15">
        <v>184</v>
      </c>
      <c r="H31" s="33">
        <f t="shared" si="0"/>
        <v>182</v>
      </c>
      <c r="I31" s="17">
        <f t="shared" si="1"/>
        <v>11.135528725660043</v>
      </c>
      <c r="J31" s="18">
        <f t="shared" si="2"/>
        <v>6.1184223767362873</v>
      </c>
      <c r="K31" s="16">
        <f t="shared" si="3"/>
        <v>728</v>
      </c>
      <c r="L31" s="16">
        <v>182</v>
      </c>
      <c r="M31" s="16"/>
      <c r="N31" s="16">
        <f t="shared" si="4"/>
        <v>728</v>
      </c>
    </row>
    <row r="32" spans="1:14" x14ac:dyDescent="0.25">
      <c r="A32" s="10">
        <v>25</v>
      </c>
      <c r="B32" s="11" t="s">
        <v>53</v>
      </c>
      <c r="C32" s="12">
        <v>4</v>
      </c>
      <c r="D32" s="13" t="s">
        <v>20</v>
      </c>
      <c r="E32" s="14">
        <v>420</v>
      </c>
      <c r="F32" s="15">
        <v>440</v>
      </c>
      <c r="G32" s="15">
        <v>435</v>
      </c>
      <c r="H32" s="33">
        <f t="shared" si="0"/>
        <v>431.66666666666669</v>
      </c>
      <c r="I32" s="17">
        <f t="shared" si="1"/>
        <v>10.408329997330663</v>
      </c>
      <c r="J32" s="18">
        <f t="shared" si="2"/>
        <v>2.4111961383777594</v>
      </c>
      <c r="K32" s="16">
        <f t="shared" si="3"/>
        <v>1726.6666666666665</v>
      </c>
      <c r="L32" s="16">
        <v>431.67</v>
      </c>
      <c r="M32" s="16"/>
      <c r="N32" s="16">
        <f t="shared" si="4"/>
        <v>1726.68</v>
      </c>
    </row>
    <row r="33" spans="1:14" x14ac:dyDescent="0.25">
      <c r="A33" s="19">
        <v>26</v>
      </c>
      <c r="B33" s="11" t="s">
        <v>54</v>
      </c>
      <c r="C33" s="12">
        <v>10</v>
      </c>
      <c r="D33" s="13" t="s">
        <v>20</v>
      </c>
      <c r="E33" s="14">
        <v>225</v>
      </c>
      <c r="F33" s="15">
        <v>265</v>
      </c>
      <c r="G33" s="15">
        <v>240</v>
      </c>
      <c r="H33" s="33">
        <f t="shared" si="0"/>
        <v>243.33333333333334</v>
      </c>
      <c r="I33" s="17">
        <f t="shared" si="1"/>
        <v>20.207259421636902</v>
      </c>
      <c r="J33" s="18">
        <f t="shared" si="2"/>
        <v>8.304353186974069</v>
      </c>
      <c r="K33" s="16">
        <f t="shared" si="3"/>
        <v>2433.3333333333335</v>
      </c>
      <c r="L33" s="16">
        <v>243.33</v>
      </c>
      <c r="M33" s="16"/>
      <c r="N33" s="16">
        <f t="shared" si="4"/>
        <v>2433.3000000000002</v>
      </c>
    </row>
    <row r="34" spans="1:14" x14ac:dyDescent="0.25">
      <c r="A34" s="10">
        <v>27</v>
      </c>
      <c r="B34" s="11" t="s">
        <v>55</v>
      </c>
      <c r="C34" s="12">
        <v>5</v>
      </c>
      <c r="D34" s="13" t="s">
        <v>20</v>
      </c>
      <c r="E34" s="20">
        <v>450</v>
      </c>
      <c r="F34" s="21">
        <v>490</v>
      </c>
      <c r="G34" s="15">
        <v>480</v>
      </c>
      <c r="H34" s="33">
        <f t="shared" si="0"/>
        <v>473.33333333333331</v>
      </c>
      <c r="I34" s="17">
        <f t="shared" si="1"/>
        <v>20.816659994661325</v>
      </c>
      <c r="J34" s="18">
        <f t="shared" si="2"/>
        <v>4.3978859143650695</v>
      </c>
      <c r="K34" s="16">
        <f t="shared" si="3"/>
        <v>2366.666666666667</v>
      </c>
      <c r="L34" s="16">
        <v>473.33</v>
      </c>
      <c r="M34" s="16"/>
      <c r="N34" s="16">
        <f t="shared" si="4"/>
        <v>2366.65</v>
      </c>
    </row>
    <row r="35" spans="1:14" x14ac:dyDescent="0.25">
      <c r="A35" s="19">
        <v>28</v>
      </c>
      <c r="B35" s="11" t="s">
        <v>56</v>
      </c>
      <c r="C35" s="12">
        <v>5</v>
      </c>
      <c r="D35" s="13" t="s">
        <v>20</v>
      </c>
      <c r="E35" s="14">
        <v>290</v>
      </c>
      <c r="F35" s="15">
        <v>325</v>
      </c>
      <c r="G35" s="15">
        <v>310</v>
      </c>
      <c r="H35" s="33">
        <f t="shared" si="0"/>
        <v>308.33333333333331</v>
      </c>
      <c r="I35" s="17">
        <f t="shared" si="1"/>
        <v>17.559422921421231</v>
      </c>
      <c r="J35" s="18">
        <f t="shared" si="2"/>
        <v>5.694947974514994</v>
      </c>
      <c r="K35" s="16">
        <f t="shared" si="3"/>
        <v>1541.6666666666667</v>
      </c>
      <c r="L35" s="16">
        <v>308.33</v>
      </c>
      <c r="M35" s="16"/>
      <c r="N35" s="16">
        <f t="shared" si="4"/>
        <v>1541.6499999999999</v>
      </c>
    </row>
    <row r="36" spans="1:14" x14ac:dyDescent="0.25">
      <c r="A36" s="10">
        <v>29</v>
      </c>
      <c r="B36" s="11" t="s">
        <v>57</v>
      </c>
      <c r="C36" s="12">
        <v>2</v>
      </c>
      <c r="D36" s="13" t="s">
        <v>20</v>
      </c>
      <c r="E36" s="14">
        <v>360</v>
      </c>
      <c r="F36" s="15">
        <v>410</v>
      </c>
      <c r="G36" s="15">
        <v>385</v>
      </c>
      <c r="H36" s="33">
        <f t="shared" si="0"/>
        <v>385</v>
      </c>
      <c r="I36" s="17">
        <f t="shared" si="1"/>
        <v>25</v>
      </c>
      <c r="J36" s="18">
        <f t="shared" si="2"/>
        <v>6.4935064935064926</v>
      </c>
      <c r="K36" s="16">
        <f t="shared" si="3"/>
        <v>770</v>
      </c>
      <c r="L36" s="16">
        <v>385</v>
      </c>
      <c r="M36" s="16"/>
      <c r="N36" s="16">
        <f t="shared" si="4"/>
        <v>770</v>
      </c>
    </row>
    <row r="37" spans="1:14" x14ac:dyDescent="0.25">
      <c r="A37" s="10">
        <v>30</v>
      </c>
      <c r="B37" s="11" t="s">
        <v>66</v>
      </c>
      <c r="C37" s="12">
        <v>10</v>
      </c>
      <c r="D37" s="13" t="s">
        <v>20</v>
      </c>
      <c r="E37" s="14">
        <v>150</v>
      </c>
      <c r="F37" s="15">
        <v>165</v>
      </c>
      <c r="G37" s="15">
        <v>160</v>
      </c>
      <c r="H37" s="33">
        <f t="shared" si="0"/>
        <v>158.33333333333334</v>
      </c>
      <c r="I37" s="17">
        <f t="shared" si="1"/>
        <v>7.6376261582597333</v>
      </c>
      <c r="J37" s="18">
        <f t="shared" si="2"/>
        <v>4.8237638894271999</v>
      </c>
      <c r="K37" s="16">
        <f t="shared" si="3"/>
        <v>1583.3333333333335</v>
      </c>
      <c r="L37" s="16">
        <v>158.33000000000001</v>
      </c>
      <c r="M37" s="16"/>
      <c r="N37" s="16">
        <f t="shared" si="4"/>
        <v>1583.3000000000002</v>
      </c>
    </row>
    <row r="38" spans="1:14" x14ac:dyDescent="0.25">
      <c r="A38" s="19"/>
      <c r="B38" s="22" t="s">
        <v>27</v>
      </c>
      <c r="C38" s="23"/>
      <c r="D38" s="9"/>
      <c r="E38" s="15"/>
      <c r="F38" s="15"/>
      <c r="G38" s="15"/>
      <c r="H38" s="16"/>
      <c r="I38" s="17"/>
      <c r="J38" s="18"/>
      <c r="K38" s="16"/>
      <c r="L38" s="16"/>
      <c r="M38" s="16"/>
      <c r="N38" s="32">
        <f>SUM(N8:N37)</f>
        <v>364939.32999999996</v>
      </c>
    </row>
    <row r="39" spans="1:14" x14ac:dyDescent="0.25">
      <c r="G39" s="4"/>
      <c r="K39" s="3"/>
      <c r="L39" s="3"/>
    </row>
    <row r="42" spans="1:14" x14ac:dyDescent="0.25">
      <c r="B42" s="5" t="s">
        <v>22</v>
      </c>
      <c r="C42" s="5"/>
      <c r="D42" s="5"/>
      <c r="E42" s="5"/>
      <c r="F42" s="5"/>
      <c r="G42" s="5"/>
      <c r="H42" s="5"/>
      <c r="I42" s="5"/>
    </row>
    <row r="43" spans="1:14" ht="15.75" x14ac:dyDescent="0.25">
      <c r="B43" s="5" t="s">
        <v>23</v>
      </c>
      <c r="C43" s="5"/>
      <c r="D43" s="5"/>
      <c r="E43" s="5"/>
      <c r="F43" s="5"/>
      <c r="G43" s="24">
        <f>N38</f>
        <v>364939.32999999996</v>
      </c>
      <c r="H43" s="5"/>
      <c r="I43" s="5"/>
    </row>
    <row r="44" spans="1:14" x14ac:dyDescent="0.25">
      <c r="B44" s="5"/>
      <c r="C44" s="5"/>
      <c r="D44" s="5"/>
      <c r="E44" s="5"/>
      <c r="F44" s="5"/>
      <c r="G44" s="5"/>
      <c r="H44" s="5"/>
      <c r="I44" s="5"/>
    </row>
    <row r="46" spans="1:14" x14ac:dyDescent="0.25">
      <c r="B46" t="s">
        <v>24</v>
      </c>
      <c r="G46" s="4"/>
    </row>
    <row r="47" spans="1:14" x14ac:dyDescent="0.25">
      <c r="B47" t="s">
        <v>25</v>
      </c>
    </row>
    <row r="48" spans="1:14" x14ac:dyDescent="0.25">
      <c r="B48" t="s">
        <v>26</v>
      </c>
    </row>
    <row r="49" spans="2:9" x14ac:dyDescent="0.25">
      <c r="B49" s="5"/>
      <c r="C49" s="5"/>
      <c r="D49" s="5"/>
      <c r="E49" s="5"/>
      <c r="F49" s="5"/>
      <c r="G49" s="5"/>
      <c r="H49" s="5"/>
      <c r="I49" s="5"/>
    </row>
    <row r="50" spans="2:9" x14ac:dyDescent="0.25">
      <c r="B50" s="5"/>
      <c r="C50" s="5"/>
      <c r="D50" s="5"/>
      <c r="E50" s="5"/>
      <c r="F50" s="5"/>
      <c r="G50" s="5"/>
      <c r="H50" s="5"/>
      <c r="I50" s="5"/>
    </row>
    <row r="51" spans="2:9" x14ac:dyDescent="0.25">
      <c r="B51" s="5"/>
      <c r="C51" s="5"/>
      <c r="D51" s="5"/>
      <c r="E51" s="5"/>
      <c r="F51" s="5"/>
      <c r="G51" s="5"/>
      <c r="H51" s="5"/>
      <c r="I51" s="5"/>
    </row>
  </sheetData>
  <mergeCells count="8">
    <mergeCell ref="E6:G6"/>
    <mergeCell ref="H6:J6"/>
    <mergeCell ref="K6:N6"/>
    <mergeCell ref="K1:N1"/>
    <mergeCell ref="B2:F2"/>
    <mergeCell ref="B3:E3"/>
    <mergeCell ref="B4:G4"/>
    <mergeCell ref="A5:N5"/>
  </mergeCells>
  <printOptions horizontalCentered="1"/>
  <pageMargins left="0.19685039370078741" right="0.19685039370078741" top="0.19685039370078741" bottom="0.19685039370078741" header="0" footer="0"/>
  <pageSetup paperSize="9" scale="75" fitToHeight="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2021-05-17T08:45:27Z</dcterms:modified>
</cp:coreProperties>
</file>