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2020 ЗАКУПКИ\АВГУСТ\Мелочевка\"/>
    </mc:Choice>
  </mc:AlternateContent>
  <bookViews>
    <workbookView showHorizontalScroll="0" showVerticalScroll="0" showSheetTabs="0" xWindow="0" yWindow="0" windowWidth="24000" windowHeight="88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3" l="1"/>
  <c r="E80" i="3" l="1"/>
  <c r="D80" i="3" l="1"/>
  <c r="C80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F32" i="3"/>
  <c r="M32" i="3" s="1"/>
  <c r="F33" i="3"/>
  <c r="M33" i="3" s="1"/>
  <c r="F34" i="3"/>
  <c r="M34" i="3" s="1"/>
  <c r="F35" i="3"/>
  <c r="M35" i="3" s="1"/>
  <c r="F36" i="3"/>
  <c r="M36" i="3" s="1"/>
  <c r="F37" i="3"/>
  <c r="M37" i="3" s="1"/>
  <c r="F38" i="3"/>
  <c r="M38" i="3" s="1"/>
  <c r="F39" i="3"/>
  <c r="M39" i="3" s="1"/>
  <c r="F40" i="3"/>
  <c r="M40" i="3" s="1"/>
  <c r="F41" i="3"/>
  <c r="M41" i="3" s="1"/>
  <c r="F42" i="3"/>
  <c r="M42" i="3" s="1"/>
  <c r="F43" i="3"/>
  <c r="M43" i="3" s="1"/>
  <c r="F44" i="3"/>
  <c r="M44" i="3" s="1"/>
  <c r="F45" i="3"/>
  <c r="M45" i="3" s="1"/>
  <c r="F46" i="3"/>
  <c r="M46" i="3" s="1"/>
  <c r="F47" i="3"/>
  <c r="M47" i="3" s="1"/>
  <c r="F48" i="3"/>
  <c r="M48" i="3" s="1"/>
  <c r="F49" i="3"/>
  <c r="M49" i="3" s="1"/>
  <c r="F50" i="3"/>
  <c r="M50" i="3" s="1"/>
  <c r="F51" i="3"/>
  <c r="M51" i="3" s="1"/>
  <c r="F52" i="3"/>
  <c r="M52" i="3" s="1"/>
  <c r="F53" i="3"/>
  <c r="M53" i="3" s="1"/>
  <c r="F54" i="3"/>
  <c r="M54" i="3" s="1"/>
  <c r="F55" i="3"/>
  <c r="M55" i="3" s="1"/>
  <c r="F56" i="3"/>
  <c r="M56" i="3" s="1"/>
  <c r="F57" i="3"/>
  <c r="M57" i="3" s="1"/>
  <c r="F58" i="3"/>
  <c r="F59" i="3"/>
  <c r="M59" i="3" s="1"/>
  <c r="F60" i="3"/>
  <c r="M60" i="3" s="1"/>
  <c r="F61" i="3"/>
  <c r="M61" i="3" s="1"/>
  <c r="F62" i="3"/>
  <c r="M62" i="3" s="1"/>
  <c r="F63" i="3"/>
  <c r="M63" i="3" s="1"/>
  <c r="F64" i="3"/>
  <c r="M64" i="3" s="1"/>
  <c r="F65" i="3"/>
  <c r="M65" i="3" s="1"/>
  <c r="F66" i="3"/>
  <c r="M66" i="3" s="1"/>
  <c r="F67" i="3"/>
  <c r="M67" i="3" s="1"/>
  <c r="F68" i="3"/>
  <c r="M68" i="3" s="1"/>
  <c r="F69" i="3"/>
  <c r="M69" i="3" s="1"/>
  <c r="F70" i="3"/>
  <c r="M70" i="3" s="1"/>
  <c r="F71" i="3"/>
  <c r="M71" i="3" s="1"/>
  <c r="F72" i="3"/>
  <c r="M72" i="3" s="1"/>
  <c r="F73" i="3"/>
  <c r="M73" i="3" s="1"/>
  <c r="F74" i="3"/>
  <c r="M74" i="3" s="1"/>
  <c r="F75" i="3"/>
  <c r="M75" i="3" s="1"/>
  <c r="F76" i="3"/>
  <c r="M76" i="3" s="1"/>
  <c r="F77" i="3"/>
  <c r="M77" i="3" s="1"/>
  <c r="F78" i="3"/>
  <c r="M78" i="3" s="1"/>
  <c r="F79" i="3"/>
  <c r="M79" i="3" s="1"/>
  <c r="L74" i="3" l="1"/>
  <c r="L67" i="3"/>
  <c r="L51" i="3"/>
  <c r="L35" i="3"/>
  <c r="L59" i="3"/>
  <c r="L55" i="3"/>
  <c r="L43" i="3"/>
  <c r="L39" i="3"/>
  <c r="L71" i="3"/>
  <c r="L73" i="3"/>
  <c r="L47" i="3"/>
  <c r="L77" i="3"/>
  <c r="L63" i="3"/>
  <c r="L78" i="3"/>
  <c r="L70" i="3"/>
  <c r="L66" i="3"/>
  <c r="L62" i="3"/>
  <c r="L58" i="3"/>
  <c r="L54" i="3"/>
  <c r="L50" i="3"/>
  <c r="L46" i="3"/>
  <c r="L42" i="3"/>
  <c r="L38" i="3"/>
  <c r="L34" i="3"/>
  <c r="L76" i="3"/>
  <c r="L72" i="3"/>
  <c r="L69" i="3"/>
  <c r="L65" i="3"/>
  <c r="L61" i="3"/>
  <c r="L57" i="3"/>
  <c r="L53" i="3"/>
  <c r="L49" i="3"/>
  <c r="L45" i="3"/>
  <c r="L41" i="3"/>
  <c r="L37" i="3"/>
  <c r="L33" i="3"/>
  <c r="L79" i="3"/>
  <c r="L75" i="3"/>
  <c r="L68" i="3"/>
  <c r="L64" i="3"/>
  <c r="L60" i="3"/>
  <c r="L56" i="3"/>
  <c r="L52" i="3"/>
  <c r="L48" i="3"/>
  <c r="L44" i="3"/>
  <c r="L40" i="3"/>
  <c r="L36" i="3"/>
  <c r="L32" i="3"/>
  <c r="K31" i="3"/>
  <c r="K30" i="3" l="1"/>
  <c r="J30" i="3"/>
  <c r="F30" i="3"/>
  <c r="M30" i="3" s="1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1" i="3"/>
  <c r="L31" i="3" s="1"/>
  <c r="K13" i="3"/>
  <c r="J13" i="3"/>
  <c r="L29" i="3" l="1"/>
  <c r="L21" i="3"/>
  <c r="L13" i="3"/>
  <c r="L26" i="3"/>
  <c r="L22" i="3"/>
  <c r="L18" i="3"/>
  <c r="L17" i="3"/>
  <c r="L28" i="3"/>
  <c r="L24" i="3"/>
  <c r="L20" i="3"/>
  <c r="L16" i="3"/>
  <c r="L27" i="3"/>
  <c r="L19" i="3"/>
  <c r="L15" i="3"/>
  <c r="L30" i="3"/>
  <c r="L14" i="3"/>
  <c r="L23" i="3"/>
  <c r="L25" i="3"/>
  <c r="F26" i="3"/>
  <c r="M26" i="3" s="1"/>
  <c r="F29" i="3"/>
  <c r="M29" i="3" s="1"/>
  <c r="F22" i="3" l="1"/>
  <c r="M22" i="3" s="1"/>
  <c r="F23" i="3"/>
  <c r="M23" i="3" s="1"/>
  <c r="F24" i="3"/>
  <c r="M24" i="3" s="1"/>
  <c r="F25" i="3"/>
  <c r="M25" i="3" s="1"/>
  <c r="F27" i="3"/>
  <c r="M27" i="3" s="1"/>
  <c r="F28" i="3"/>
  <c r="M28" i="3" s="1"/>
  <c r="F21" i="3" l="1"/>
  <c r="M21" i="3" s="1"/>
  <c r="F20" i="3"/>
  <c r="M20" i="3" s="1"/>
  <c r="F16" i="3"/>
  <c r="M16" i="3" s="1"/>
  <c r="F17" i="3"/>
  <c r="M17" i="3" s="1"/>
  <c r="F18" i="3"/>
  <c r="M18" i="3" s="1"/>
  <c r="F14" i="3" l="1"/>
  <c r="M14" i="3" s="1"/>
  <c r="F15" i="3"/>
  <c r="M15" i="3" s="1"/>
  <c r="F19" i="3"/>
  <c r="M19" i="3" s="1"/>
  <c r="F31" i="3"/>
  <c r="M31" i="3" s="1"/>
  <c r="F13" i="3" l="1"/>
  <c r="M13" i="3" l="1"/>
  <c r="M81" i="3" s="1"/>
</calcChain>
</file>

<file path=xl/sharedStrings.xml><?xml version="1.0" encoding="utf-8"?>
<sst xmlns="http://schemas.openxmlformats.org/spreadsheetml/2006/main" count="102" uniqueCount="93">
  <si>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</si>
  <si>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</si>
  <si>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</si>
  <si>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</si>
  <si>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</si>
  <si>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</si>
  <si>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</si>
  <si>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</si>
  <si>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</si>
  <si>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</si>
  <si>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</si>
  <si>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</si>
  <si>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</si>
  <si>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</si>
  <si>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</si>
  <si>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</si>
  <si>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</si>
  <si>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</si>
  <si>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Количество товара</t>
  </si>
  <si>
    <t>Приложение №1
к Информационной карте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</si>
  <si>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запрос предложений в электронной форме.</t>
    </r>
  </si>
  <si>
    <t>Единица измерения, штука (комплект)</t>
  </si>
  <si>
    <t>Директор МУП "Водоканал"                                                             В.В. Кузнецов</t>
  </si>
  <si>
    <t>Дата подготовки обоснования Н(М)ЦД: 25 августа 2020 г.</t>
  </si>
  <si>
    <t>Предмет закупки: Поставка изделий сантехнических для нужд МУП "Водоканал"</t>
  </si>
  <si>
    <t>Кран шаровый латунный Ду 15 ручка "бабочка" тип присоед гайка - гайка</t>
  </si>
  <si>
    <t>Кран шаровый латунный Ду 25 ручка "бабочка" тип присоед гайка - гайка</t>
  </si>
  <si>
    <t>Кран шаровый латунный Ду 32 ручка "бабочка" тип присоед гайка - гайка</t>
  </si>
  <si>
    <t>Кран шаровый латунный Ду 40 ручка полн.рычаг тип присоед гайка - гайка</t>
  </si>
  <si>
    <t>Кран шаровый латунный Ду 50 ручка полн.рычаг тип присоед гайка - гайка</t>
  </si>
  <si>
    <t>Муфта ПНД компрессионная переходная Д.20*1/2" с внутр резьбой Ру 16</t>
  </si>
  <si>
    <t>Муфта ПНД компрессионная переходная Д.25*1/2" с внутр резьбой Ру 16</t>
  </si>
  <si>
    <t>Муфта ПНД компрессионная переходная Д.32*1/2" с внутр резьбой Ру 16</t>
  </si>
  <si>
    <t>Муфта ПНД компрессионная переходная Д.40*1 1/4" с внутр резьбой Ру 16</t>
  </si>
  <si>
    <t>Муфта ПНД компрессионная переходная Д.50*1 1/2" с внутр резьбой Ру 16</t>
  </si>
  <si>
    <t>Муфта ПНД компрессионная переходная Д.63*2" с внутр резьбой Ру 16</t>
  </si>
  <si>
    <t>Муфта ПНД компрессионная соединительная Д.15/15</t>
  </si>
  <si>
    <t>Муфта компрессионная ду 15/20</t>
  </si>
  <si>
    <t>Муфта компрессионная ду 20/20</t>
  </si>
  <si>
    <t>Муфта компрессионная ду 20/25</t>
  </si>
  <si>
    <t>Муфта компрессионная ду 25/25</t>
  </si>
  <si>
    <t>Муфта компрессионная ду 25/32</t>
  </si>
  <si>
    <t>Муфта компрессионная ду 32/32</t>
  </si>
  <si>
    <t>Муфта крмпрессионная ду 32/40</t>
  </si>
  <si>
    <t>Муфта компрессионная ду 40/40</t>
  </si>
  <si>
    <t>Муфта компрессионная ду 40/50</t>
  </si>
  <si>
    <t>Муфта компрессионная ду 50/50</t>
  </si>
  <si>
    <t>Муфта компрессионная ду 50/63</t>
  </si>
  <si>
    <t>Муфта компрессионная ду 63/63</t>
  </si>
  <si>
    <t>Отвод ПНД д.40/40 90гр</t>
  </si>
  <si>
    <t>Отвод ПНД д.15/15 90гр</t>
  </si>
  <si>
    <t>Отвод ПНД д.20/20 90гр.</t>
  </si>
  <si>
    <t>Отвод ПНД д.25/25 90 гр.</t>
  </si>
  <si>
    <t>Отвод ПНД д.32/32 90 гр.</t>
  </si>
  <si>
    <t>Отвод ПНД д.50/50 90 гр.</t>
  </si>
  <si>
    <t>Отвод ПНД 90гр д32/д.25 с внутр.резьбой</t>
  </si>
  <si>
    <t>Отвод ПНД д.32/д.20 90гр с вн.резьбой</t>
  </si>
  <si>
    <t>Отвод ПНД д.40/д.32 90гр с вн.резьбой</t>
  </si>
  <si>
    <t>Отвод ПНД д.40/д.25 90гр с вн.резьбой</t>
  </si>
  <si>
    <t>Отвод ПНД д.50/д.40 90гр с вн.резьбой</t>
  </si>
  <si>
    <t>Отвод ПНД д.50/д.32 90гр с вн.резьбой</t>
  </si>
  <si>
    <t>Отвод ПНД д.63/д.50 90гр с вн.резьбой</t>
  </si>
  <si>
    <t>Отвод ПНД д.63/д.40 90гр с вн.резьбой</t>
  </si>
  <si>
    <t>Фильтр сетчатый Y-образный лат.д.15</t>
  </si>
  <si>
    <t>Фильтр сетчатый Y-образный лат.д.20</t>
  </si>
  <si>
    <t>Фильтр сетчатый Y-образный лат.д.25</t>
  </si>
  <si>
    <t>Фильтр сетчатый Y-образный лат.д.32</t>
  </si>
  <si>
    <t>Футорка д.15/20 лат.никель</t>
  </si>
  <si>
    <t>Футорка д.15/25 лат.никель</t>
  </si>
  <si>
    <t>Переход стальн.д.15/20 нар.резьба*нар.резьба</t>
  </si>
  <si>
    <t>Переход стальн.д.20/25 нар.резьба*нар.резьба</t>
  </si>
  <si>
    <t>Переход стальн.д.25/32 нар.резьба*нар.резьба</t>
  </si>
  <si>
    <t>Переход стальн.д.32/40 нар.резьба*нар.резьба</t>
  </si>
  <si>
    <t>Переход стальн.д.40/50 нар.резьба*нар.резьба</t>
  </si>
  <si>
    <t>Переход стальн.д.50/63 нар.резьба*нар.резьба</t>
  </si>
  <si>
    <t>СГОН СТАЛЬ В КОМПЛЕКТЕ МУФТА И КОНТРГАЙКА СТАЛЬ, ду 15</t>
  </si>
  <si>
    <t>СГОН СТАЛЬ В КОМПЛЕКТЕ МУФТА И КОНТРГАЙКА СТАЛЬ, ду 20</t>
  </si>
  <si>
    <t>СГОН СТАЛЬ В КОМПЛЕКТЕ МУФТА И КОНТРГАЙКА СТАЛЬ, ду 25</t>
  </si>
  <si>
    <t>СГОН СТАЛЬ В КОМПЛЕКТЕ МУФТА И КОНТРГАЙКА СТАЛЬ, ду 32</t>
  </si>
  <si>
    <t>СГОН СТАЛЬ В КОМПЛЕКТЕ МУФТА И КОНТРГАЙКА СТАЛЬ, ду 40</t>
  </si>
  <si>
    <t>СГОН СТАЛЬ В КОМПЛЕКТЕ МУФТА И КОНТРГАЙКА СТАЛЬ, ду 50</t>
  </si>
  <si>
    <t>Труба стальная электросварная прямошовная Дн 114*4,5 (ДУ 100)</t>
  </si>
  <si>
    <t>Труба стальная электросварная прямошовная Дн 133*4,5 (ДУ 125)</t>
  </si>
  <si>
    <t>Труба стальная электросварная прямошовная Дн 108*3,5 (ДУ 100)</t>
  </si>
  <si>
    <t>Труба стальная электросварная прямошовная Дн 159*4,5 (ДУ 150)</t>
  </si>
  <si>
    <t>Труба стальная электросварная прямошовная Дн 57*3,5 (ДУ 50)</t>
  </si>
  <si>
    <t>Труба стальная электросварная прямошовная Дн 76*3,5 (ДУ 65)</t>
  </si>
  <si>
    <t>Труба стальная электросварная прямошовная Дн 89*3,5 (ДУ 80)</t>
  </si>
  <si>
    <t>Труба стальная электросварная прямошовная Дн 219*6,0 (ДУ 200)</t>
  </si>
  <si>
    <t>Труба стальная электросварная прямошовная Дн 273*6,0 (ДУ 250)</t>
  </si>
  <si>
    <t>Труба стальная электросварная прямошовная Дн 325*6,0 (ДУ 300)</t>
  </si>
  <si>
    <t>Отвод ПНД д.63/63 90гр.</t>
  </si>
  <si>
    <t>Начальная (максимальная) цена договора составляет: 211 733,80 руб (Пдвести одиннадцать тысяч семьсот тридцать три рубля 80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</si>
</sst>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р_._-;\-* #,##0.00\ _р_._-;_-* &quot;-&quot;??\ _р_._-;_-@_-"/>
    <numFmt numFmtId="165" formatCode="#,##0.00_ ;\-#,##0.00\ "/>
    <numFmt numFmtId="166" formatCode="0.0%"/>
    <numFmt numFmtId="167" formatCode="0.00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164" fontId="11" fillId="0" borderId="17" xfId="1" applyFont="1" applyFill="1" applyBorder="1" applyAlignment="1">
      <alignment horizontal="center" vertical="center" wrapText="1"/>
    </xf>
    <xf numFmtId="166" fontId="4" fillId="0" borderId="17" xfId="4" applyNumberFormat="1" applyFont="1" applyFill="1" applyBorder="1" applyAlignment="1">
      <alignment horizontal="center" vertical="center" wrapText="1"/>
    </xf>
    <xf numFmtId="165" fontId="11" fillId="0" borderId="18" xfId="1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167" fontId="14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5" fillId="0" borderId="0" xfId="0" applyNumberFormat="1" applyFont="1"/>
    <xf numFmtId="0" fontId="14" fillId="2" borderId="10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:a16="http://schemas.microsoft.com/office/drawing/2014/main" xmlns="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:a16="http://schemas.microsoft.com/office/drawing/2014/main" xmlns="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:a16="http://schemas.microsoft.com/office/drawing/2014/main" xmlns="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tabSelected="1" topLeftCell="A70" zoomScale="70" zoomScaleNormal="70" zoomScaleSheetLayoutView="70" zoomScalePageLayoutView="55" workbookViewId="0">
      <selection activeCell="A83" sqref="A83:M83"/>
    </sheetView>
  </sheetViews>
  <sheetFormatPr defaultColWidth="8.85546875" defaultRowHeight="18.75" outlineLevelCol="1" x14ac:dyDescent="0.3"/>
  <cols>
    <col min="1" max="1" width="8.28515625" style="3" customWidth="1"/>
    <col min="2" max="2" width="50" style="2" customWidth="1"/>
    <col min="3" max="3" width="17.42578125" style="2" customWidth="1" outlineLevel="1"/>
    <col min="4" max="4" width="17.140625" style="2" customWidth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27" customWidth="1"/>
    <col min="16" max="16" width="24.5703125" style="2" customWidth="1"/>
    <col min="17" max="16384" width="8.85546875" style="2"/>
  </cols>
  <sheetData>
    <row r="1" spans="1:15" ht="37.5" customHeight="1" x14ac:dyDescent="0.3">
      <c r="B1" s="21"/>
      <c r="C1" s="1"/>
      <c r="D1" s="1"/>
      <c r="E1" s="1"/>
      <c r="F1" s="1"/>
      <c r="G1" s="1"/>
      <c r="H1" s="1"/>
      <c r="I1" s="1"/>
      <c r="J1" s="46" t="s">
        <v>19</v>
      </c>
      <c r="K1" s="46"/>
      <c r="L1" s="46"/>
      <c r="M1" s="47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48" t="s">
        <v>15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O3" s="27"/>
    </row>
    <row r="4" spans="1:15" s="4" customFormat="1" ht="25.5" x14ac:dyDescent="0.3">
      <c r="A4" s="48" t="s">
        <v>16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O4" s="27"/>
    </row>
    <row r="5" spans="1:15" s="4" customFormat="1" ht="15.75" customHeight="1" x14ac:dyDescent="0.3">
      <c r="A5" s="16"/>
      <c r="B5" s="16"/>
      <c r="C5" s="16"/>
      <c r="D5" s="16"/>
      <c r="E5" s="16"/>
      <c r="F5" s="16"/>
      <c r="G5" s="28"/>
      <c r="H5" s="17"/>
      <c r="I5" s="16"/>
      <c r="J5" s="16"/>
      <c r="K5" s="16"/>
      <c r="L5" s="16"/>
      <c r="M5" s="16"/>
      <c r="O5" s="27"/>
    </row>
    <row r="6" spans="1:15" s="4" customFormat="1" ht="21" customHeight="1" x14ac:dyDescent="0.3">
      <c r="A6" s="57" t="s">
        <v>20</v>
      </c>
      <c r="B6" s="57"/>
      <c r="C6" s="57"/>
      <c r="D6" s="57"/>
      <c r="E6" s="6"/>
      <c r="F6" s="6"/>
      <c r="G6" s="6"/>
      <c r="H6" s="6"/>
      <c r="I6" s="6"/>
      <c r="J6" s="6"/>
      <c r="K6" s="6"/>
      <c r="L6" s="6"/>
      <c r="M6" s="6"/>
      <c r="O6" s="27"/>
    </row>
    <row r="7" spans="1:15" s="4" customFormat="1" ht="48" customHeight="1" x14ac:dyDescent="0.3">
      <c r="A7" s="49" t="s">
        <v>24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O7" s="27"/>
    </row>
    <row r="8" spans="1:15" ht="32.25" customHeight="1" thickBot="1" x14ac:dyDescent="0.35"/>
    <row r="9" spans="1:15" s="15" customFormat="1" ht="64.150000000000006" customHeight="1" x14ac:dyDescent="0.3">
      <c r="A9" s="61" t="s">
        <v>13</v>
      </c>
      <c r="B9" s="64" t="s">
        <v>14</v>
      </c>
      <c r="C9" s="52" t="s">
        <v>0</v>
      </c>
      <c r="D9" s="67"/>
      <c r="E9" s="67"/>
      <c r="F9" s="67"/>
      <c r="G9" s="55" t="s">
        <v>21</v>
      </c>
      <c r="H9" s="52" t="s">
        <v>18</v>
      </c>
      <c r="I9" s="52" t="s">
        <v>1</v>
      </c>
      <c r="J9" s="73" t="s">
        <v>7</v>
      </c>
      <c r="K9" s="73"/>
      <c r="L9" s="73"/>
      <c r="M9" s="23" t="s">
        <v>5</v>
      </c>
      <c r="O9" s="27"/>
    </row>
    <row r="10" spans="1:15" s="15" customFormat="1" ht="72" customHeight="1" x14ac:dyDescent="0.3">
      <c r="A10" s="62"/>
      <c r="B10" s="65"/>
      <c r="C10" s="22" t="s">
        <v>4</v>
      </c>
      <c r="D10" s="22" t="s">
        <v>2</v>
      </c>
      <c r="E10" s="22" t="s">
        <v>3</v>
      </c>
      <c r="F10" s="59"/>
      <c r="G10" s="56"/>
      <c r="H10" s="53"/>
      <c r="I10" s="53"/>
      <c r="J10" s="74" t="s">
        <v>8</v>
      </c>
      <c r="K10" s="76" t="s">
        <v>9</v>
      </c>
      <c r="L10" s="50" t="s">
        <v>10</v>
      </c>
      <c r="M10" s="69"/>
      <c r="O10" s="27"/>
    </row>
    <row r="11" spans="1:15" s="15" customFormat="1" ht="30" customHeight="1" x14ac:dyDescent="0.3">
      <c r="A11" s="63"/>
      <c r="B11" s="66"/>
      <c r="C11" s="10" t="s">
        <v>17</v>
      </c>
      <c r="D11" s="10" t="s">
        <v>17</v>
      </c>
      <c r="E11" s="10" t="s">
        <v>17</v>
      </c>
      <c r="F11" s="60"/>
      <c r="G11" s="56"/>
      <c r="H11" s="54"/>
      <c r="I11" s="54"/>
      <c r="J11" s="75"/>
      <c r="K11" s="77"/>
      <c r="L11" s="51"/>
      <c r="M11" s="70"/>
      <c r="O11" s="27"/>
    </row>
    <row r="12" spans="1:15" s="7" customFormat="1" ht="21" customHeight="1" x14ac:dyDescent="0.3">
      <c r="A12" s="40">
        <v>1</v>
      </c>
      <c r="B12" s="43">
        <v>2</v>
      </c>
      <c r="C12" s="34">
        <v>3</v>
      </c>
      <c r="D12" s="34">
        <v>4</v>
      </c>
      <c r="E12" s="34">
        <v>5</v>
      </c>
      <c r="F12" s="34">
        <v>6</v>
      </c>
      <c r="G12" s="34">
        <v>7</v>
      </c>
      <c r="H12" s="34">
        <v>8</v>
      </c>
      <c r="I12" s="34">
        <v>9</v>
      </c>
      <c r="J12" s="34">
        <v>10</v>
      </c>
      <c r="K12" s="34">
        <v>11</v>
      </c>
      <c r="L12" s="34">
        <v>12</v>
      </c>
      <c r="M12" s="38">
        <v>13</v>
      </c>
      <c r="O12" s="8"/>
    </row>
    <row r="13" spans="1:15" s="7" customFormat="1" ht="36.75" customHeight="1" x14ac:dyDescent="0.3">
      <c r="A13" s="39">
        <v>1</v>
      </c>
      <c r="B13" s="44" t="s">
        <v>25</v>
      </c>
      <c r="C13" s="29">
        <v>131.63999999999999</v>
      </c>
      <c r="D13" s="29">
        <v>176</v>
      </c>
      <c r="E13" s="29">
        <v>210</v>
      </c>
      <c r="F13" s="35">
        <f>(C13+D13+E13)/3</f>
        <v>172.54666666666665</v>
      </c>
      <c r="G13" s="29">
        <v>1</v>
      </c>
      <c r="H13" s="30">
        <v>20</v>
      </c>
      <c r="I13" s="30">
        <v>1</v>
      </c>
      <c r="J13" s="31">
        <f t="shared" ref="J13:J75" si="0">AVERAGE(C13,D13,E13)</f>
        <v>172.54666666666665</v>
      </c>
      <c r="K13" s="31">
        <f t="shared" ref="K13:K75" si="1">STDEV(C13,D13,E13)</f>
        <v>39.293975789341239</v>
      </c>
      <c r="L13" s="32">
        <f t="shared" ref="L13:L75" si="2">K13/J13</f>
        <v>0.22772955600035494</v>
      </c>
      <c r="M13" s="33">
        <f t="shared" ref="M13:M30" si="3">F13*H13/I13</f>
        <v>3450.9333333333329</v>
      </c>
      <c r="O13" s="8"/>
    </row>
    <row r="14" spans="1:15" s="7" customFormat="1" ht="33" customHeight="1" x14ac:dyDescent="0.3">
      <c r="A14" s="40">
        <v>2</v>
      </c>
      <c r="B14" s="44" t="s">
        <v>26</v>
      </c>
      <c r="C14" s="29">
        <v>420.6</v>
      </c>
      <c r="D14" s="29">
        <v>279</v>
      </c>
      <c r="E14" s="29">
        <v>450</v>
      </c>
      <c r="F14" s="35">
        <f t="shared" ref="F14:F76" si="4">(C14+D14+E14)/3</f>
        <v>383.2</v>
      </c>
      <c r="G14" s="29">
        <v>1</v>
      </c>
      <c r="H14" s="30">
        <v>20</v>
      </c>
      <c r="I14" s="30">
        <v>1</v>
      </c>
      <c r="J14" s="31">
        <f t="shared" si="0"/>
        <v>383.2</v>
      </c>
      <c r="K14" s="31">
        <f t="shared" si="1"/>
        <v>91.429316961246272</v>
      </c>
      <c r="L14" s="32">
        <f t="shared" si="2"/>
        <v>0.23859425094270947</v>
      </c>
      <c r="M14" s="33">
        <f t="shared" si="3"/>
        <v>7664</v>
      </c>
      <c r="O14" s="8"/>
    </row>
    <row r="15" spans="1:15" s="7" customFormat="1" ht="36.75" customHeight="1" x14ac:dyDescent="0.3">
      <c r="A15" s="40">
        <v>3</v>
      </c>
      <c r="B15" s="44" t="s">
        <v>27</v>
      </c>
      <c r="C15" s="29">
        <v>954.84</v>
      </c>
      <c r="D15" s="29">
        <v>448</v>
      </c>
      <c r="E15" s="29">
        <v>1015</v>
      </c>
      <c r="F15" s="35">
        <f t="shared" si="4"/>
        <v>805.94666666666672</v>
      </c>
      <c r="G15" s="29">
        <v>1</v>
      </c>
      <c r="H15" s="30">
        <v>10</v>
      </c>
      <c r="I15" s="30">
        <v>1</v>
      </c>
      <c r="J15" s="31">
        <f t="shared" si="0"/>
        <v>805.94666666666672</v>
      </c>
      <c r="K15" s="31">
        <f t="shared" si="1"/>
        <v>311.44689520580124</v>
      </c>
      <c r="L15" s="32">
        <f t="shared" si="2"/>
        <v>0.38643611058523464</v>
      </c>
      <c r="M15" s="33">
        <f t="shared" si="3"/>
        <v>8059.4666666666672</v>
      </c>
      <c r="O15" s="8"/>
    </row>
    <row r="16" spans="1:15" s="7" customFormat="1" ht="36.75" customHeight="1" x14ac:dyDescent="0.3">
      <c r="A16" s="40">
        <v>4</v>
      </c>
      <c r="B16" s="44" t="s">
        <v>28</v>
      </c>
      <c r="C16" s="29">
        <v>1124.6400000000001</v>
      </c>
      <c r="D16" s="29">
        <v>679</v>
      </c>
      <c r="E16" s="29">
        <v>1200</v>
      </c>
      <c r="F16" s="35">
        <f t="shared" si="4"/>
        <v>1001.2133333333335</v>
      </c>
      <c r="G16" s="29">
        <v>1</v>
      </c>
      <c r="H16" s="30">
        <v>10</v>
      </c>
      <c r="I16" s="30">
        <v>1</v>
      </c>
      <c r="J16" s="31">
        <f t="shared" si="0"/>
        <v>1001.2133333333335</v>
      </c>
      <c r="K16" s="31">
        <f t="shared" si="1"/>
        <v>281.57744322536416</v>
      </c>
      <c r="L16" s="32">
        <f t="shared" si="2"/>
        <v>0.2812362099572826</v>
      </c>
      <c r="M16" s="33">
        <f t="shared" si="3"/>
        <v>10012.133333333335</v>
      </c>
      <c r="O16" s="8"/>
    </row>
    <row r="17" spans="1:15" s="7" customFormat="1" ht="39" customHeight="1" x14ac:dyDescent="0.3">
      <c r="A17" s="40">
        <v>5</v>
      </c>
      <c r="B17" s="44" t="s">
        <v>29</v>
      </c>
      <c r="C17" s="29">
        <v>1802.4</v>
      </c>
      <c r="D17" s="29">
        <v>975</v>
      </c>
      <c r="E17" s="29">
        <v>1900</v>
      </c>
      <c r="F17" s="35">
        <f t="shared" si="4"/>
        <v>1559.1333333333332</v>
      </c>
      <c r="G17" s="29">
        <v>1</v>
      </c>
      <c r="H17" s="30">
        <v>5</v>
      </c>
      <c r="I17" s="30">
        <v>1</v>
      </c>
      <c r="J17" s="31">
        <f t="shared" si="0"/>
        <v>1559.1333333333332</v>
      </c>
      <c r="K17" s="31">
        <f t="shared" si="1"/>
        <v>508.22264150009431</v>
      </c>
      <c r="L17" s="32">
        <f t="shared" si="2"/>
        <v>0.32596483612696864</v>
      </c>
      <c r="M17" s="33">
        <f t="shared" si="3"/>
        <v>7795.6666666666661</v>
      </c>
      <c r="O17" s="8"/>
    </row>
    <row r="18" spans="1:15" s="7" customFormat="1" ht="41.25" customHeight="1" x14ac:dyDescent="0.3">
      <c r="A18" s="40">
        <v>6</v>
      </c>
      <c r="B18" s="44" t="s">
        <v>30</v>
      </c>
      <c r="C18" s="29">
        <v>18</v>
      </c>
      <c r="D18" s="29">
        <v>21</v>
      </c>
      <c r="E18" s="29">
        <v>35</v>
      </c>
      <c r="F18" s="35">
        <f t="shared" si="4"/>
        <v>24.666666666666668</v>
      </c>
      <c r="G18" s="29">
        <v>1</v>
      </c>
      <c r="H18" s="30">
        <v>20</v>
      </c>
      <c r="I18" s="30">
        <v>1</v>
      </c>
      <c r="J18" s="31">
        <f t="shared" si="0"/>
        <v>24.666666666666668</v>
      </c>
      <c r="K18" s="31">
        <f t="shared" si="1"/>
        <v>9.0737717258774691</v>
      </c>
      <c r="L18" s="32">
        <f t="shared" si="2"/>
        <v>0.36785561050854604</v>
      </c>
      <c r="M18" s="33">
        <f t="shared" si="3"/>
        <v>493.33333333333337</v>
      </c>
      <c r="O18" s="8"/>
    </row>
    <row r="19" spans="1:15" s="7" customFormat="1" ht="39" customHeight="1" x14ac:dyDescent="0.3">
      <c r="A19" s="40">
        <v>7</v>
      </c>
      <c r="B19" s="44" t="s">
        <v>31</v>
      </c>
      <c r="C19" s="29">
        <v>20.52</v>
      </c>
      <c r="D19" s="29">
        <v>26</v>
      </c>
      <c r="E19" s="29">
        <v>38</v>
      </c>
      <c r="F19" s="35">
        <f t="shared" si="4"/>
        <v>28.173333333333332</v>
      </c>
      <c r="G19" s="29">
        <v>1</v>
      </c>
      <c r="H19" s="30">
        <v>20</v>
      </c>
      <c r="I19" s="30">
        <v>1</v>
      </c>
      <c r="J19" s="31">
        <f t="shared" si="0"/>
        <v>28.173333333333332</v>
      </c>
      <c r="K19" s="31">
        <f t="shared" si="1"/>
        <v>8.9403653914889585</v>
      </c>
      <c r="L19" s="32">
        <f t="shared" si="2"/>
        <v>0.31733431346979268</v>
      </c>
      <c r="M19" s="33">
        <f t="shared" si="3"/>
        <v>563.4666666666667</v>
      </c>
      <c r="O19" s="8"/>
    </row>
    <row r="20" spans="1:15" s="7" customFormat="1" ht="36" customHeight="1" x14ac:dyDescent="0.3">
      <c r="A20" s="40">
        <v>8</v>
      </c>
      <c r="B20" s="44" t="s">
        <v>32</v>
      </c>
      <c r="C20" s="29">
        <v>30.36</v>
      </c>
      <c r="D20" s="29">
        <v>42</v>
      </c>
      <c r="E20" s="29">
        <v>45</v>
      </c>
      <c r="F20" s="35">
        <f>(C20+D20+E20)/3</f>
        <v>39.119999999999997</v>
      </c>
      <c r="G20" s="29">
        <v>1</v>
      </c>
      <c r="H20" s="30">
        <v>20</v>
      </c>
      <c r="I20" s="30">
        <v>1</v>
      </c>
      <c r="J20" s="31">
        <f t="shared" si="0"/>
        <v>39.119999999999997</v>
      </c>
      <c r="K20" s="31">
        <f t="shared" si="1"/>
        <v>7.7332528731446697</v>
      </c>
      <c r="L20" s="32">
        <f t="shared" si="2"/>
        <v>0.19768028816831978</v>
      </c>
      <c r="M20" s="33">
        <f t="shared" si="3"/>
        <v>782.4</v>
      </c>
      <c r="O20" s="8"/>
    </row>
    <row r="21" spans="1:15" s="7" customFormat="1" ht="43.5" customHeight="1" x14ac:dyDescent="0.3">
      <c r="A21" s="40">
        <v>9</v>
      </c>
      <c r="B21" s="44" t="s">
        <v>33</v>
      </c>
      <c r="C21" s="29">
        <v>44.16</v>
      </c>
      <c r="D21" s="29">
        <v>77</v>
      </c>
      <c r="E21" s="29">
        <v>82</v>
      </c>
      <c r="F21" s="35">
        <f>(C21+D21+E21)/3</f>
        <v>67.72</v>
      </c>
      <c r="G21" s="29">
        <v>1</v>
      </c>
      <c r="H21" s="30">
        <v>20</v>
      </c>
      <c r="I21" s="30">
        <v>1</v>
      </c>
      <c r="J21" s="31">
        <f t="shared" si="0"/>
        <v>67.72</v>
      </c>
      <c r="K21" s="31">
        <f t="shared" si="1"/>
        <v>20.55614749898433</v>
      </c>
      <c r="L21" s="32">
        <f t="shared" si="2"/>
        <v>0.30354618279657902</v>
      </c>
      <c r="M21" s="33">
        <f t="shared" si="3"/>
        <v>1354.4</v>
      </c>
      <c r="O21" s="8"/>
    </row>
    <row r="22" spans="1:15" s="7" customFormat="1" ht="33.75" customHeight="1" x14ac:dyDescent="0.3">
      <c r="A22" s="40">
        <v>10</v>
      </c>
      <c r="B22" s="44" t="s">
        <v>34</v>
      </c>
      <c r="C22" s="29">
        <v>71.16</v>
      </c>
      <c r="D22" s="29">
        <v>104</v>
      </c>
      <c r="E22" s="29">
        <v>140</v>
      </c>
      <c r="F22" s="35">
        <f t="shared" ref="F22:F30" si="5">(C22+D22+E22)/3</f>
        <v>105.05333333333333</v>
      </c>
      <c r="G22" s="29">
        <v>1</v>
      </c>
      <c r="H22" s="30">
        <v>10</v>
      </c>
      <c r="I22" s="30">
        <v>1</v>
      </c>
      <c r="J22" s="31">
        <f t="shared" si="0"/>
        <v>105.05333333333333</v>
      </c>
      <c r="K22" s="31">
        <f t="shared" si="1"/>
        <v>34.432085811541171</v>
      </c>
      <c r="L22" s="32">
        <f t="shared" si="2"/>
        <v>0.32775814644822793</v>
      </c>
      <c r="M22" s="33">
        <f t="shared" si="3"/>
        <v>1050.5333333333333</v>
      </c>
      <c r="O22" s="8"/>
    </row>
    <row r="23" spans="1:15" s="7" customFormat="1" ht="39" customHeight="1" x14ac:dyDescent="0.3">
      <c r="A23" s="40">
        <v>11</v>
      </c>
      <c r="B23" s="44" t="s">
        <v>35</v>
      </c>
      <c r="C23" s="29">
        <v>214.32</v>
      </c>
      <c r="D23" s="29">
        <v>174</v>
      </c>
      <c r="E23" s="29">
        <v>235</v>
      </c>
      <c r="F23" s="35">
        <f t="shared" si="5"/>
        <v>207.77333333333331</v>
      </c>
      <c r="G23" s="29">
        <v>1</v>
      </c>
      <c r="H23" s="30">
        <v>10</v>
      </c>
      <c r="I23" s="30">
        <v>1</v>
      </c>
      <c r="J23" s="31">
        <f t="shared" si="0"/>
        <v>207.77333333333331</v>
      </c>
      <c r="K23" s="31">
        <f t="shared" si="1"/>
        <v>31.022477872235516</v>
      </c>
      <c r="L23" s="32">
        <f t="shared" si="2"/>
        <v>0.14930923701582904</v>
      </c>
      <c r="M23" s="33">
        <f t="shared" si="3"/>
        <v>2077.7333333333331</v>
      </c>
      <c r="O23" s="8"/>
    </row>
    <row r="24" spans="1:15" s="7" customFormat="1" ht="41.25" customHeight="1" x14ac:dyDescent="0.3">
      <c r="A24" s="40">
        <v>12</v>
      </c>
      <c r="B24" s="44" t="s">
        <v>36</v>
      </c>
      <c r="C24" s="29">
        <v>25.8</v>
      </c>
      <c r="D24" s="29">
        <v>33</v>
      </c>
      <c r="E24" s="29">
        <v>45</v>
      </c>
      <c r="F24" s="35">
        <f t="shared" si="5"/>
        <v>34.6</v>
      </c>
      <c r="G24" s="29">
        <v>1</v>
      </c>
      <c r="H24" s="30">
        <v>20</v>
      </c>
      <c r="I24" s="30">
        <v>1</v>
      </c>
      <c r="J24" s="31">
        <f t="shared" si="0"/>
        <v>34.6</v>
      </c>
      <c r="K24" s="31">
        <f t="shared" si="1"/>
        <v>9.6994845223857205</v>
      </c>
      <c r="L24" s="32">
        <f t="shared" si="2"/>
        <v>0.28033192261230405</v>
      </c>
      <c r="M24" s="33">
        <f t="shared" si="3"/>
        <v>692</v>
      </c>
      <c r="O24" s="8"/>
    </row>
    <row r="25" spans="1:15" s="7" customFormat="1" ht="21" customHeight="1" x14ac:dyDescent="0.3">
      <c r="A25" s="40">
        <v>13</v>
      </c>
      <c r="B25" s="44" t="s">
        <v>37</v>
      </c>
      <c r="C25" s="29">
        <v>25.8</v>
      </c>
      <c r="D25" s="29">
        <v>33</v>
      </c>
      <c r="E25" s="29">
        <v>45</v>
      </c>
      <c r="F25" s="35">
        <f t="shared" si="5"/>
        <v>34.6</v>
      </c>
      <c r="G25" s="29">
        <v>1</v>
      </c>
      <c r="H25" s="30">
        <v>20</v>
      </c>
      <c r="I25" s="30">
        <v>1</v>
      </c>
      <c r="J25" s="31">
        <f t="shared" si="0"/>
        <v>34.6</v>
      </c>
      <c r="K25" s="31">
        <f t="shared" si="1"/>
        <v>9.6994845223857205</v>
      </c>
      <c r="L25" s="32">
        <f t="shared" si="2"/>
        <v>0.28033192261230405</v>
      </c>
      <c r="M25" s="33">
        <f t="shared" si="3"/>
        <v>692</v>
      </c>
      <c r="O25" s="8"/>
    </row>
    <row r="26" spans="1:15" s="7" customFormat="1" ht="21" customHeight="1" x14ac:dyDescent="0.3">
      <c r="A26" s="40">
        <v>14</v>
      </c>
      <c r="B26" s="44" t="s">
        <v>38</v>
      </c>
      <c r="C26" s="29">
        <v>26.5</v>
      </c>
      <c r="D26" s="29">
        <v>33</v>
      </c>
      <c r="E26" s="29">
        <v>48</v>
      </c>
      <c r="F26" s="35">
        <f t="shared" si="5"/>
        <v>35.833333333333336</v>
      </c>
      <c r="G26" s="29">
        <v>1</v>
      </c>
      <c r="H26" s="30">
        <v>20</v>
      </c>
      <c r="I26" s="30">
        <v>1</v>
      </c>
      <c r="J26" s="31">
        <f t="shared" si="0"/>
        <v>35.833333333333336</v>
      </c>
      <c r="K26" s="31">
        <f t="shared" si="1"/>
        <v>11.026483271348724</v>
      </c>
      <c r="L26" s="32">
        <f t="shared" si="2"/>
        <v>0.30771581222368527</v>
      </c>
      <c r="M26" s="33">
        <f t="shared" si="3"/>
        <v>716.66666666666674</v>
      </c>
      <c r="O26" s="8"/>
    </row>
    <row r="27" spans="1:15" s="7" customFormat="1" ht="21" customHeight="1" x14ac:dyDescent="0.3">
      <c r="A27" s="40">
        <v>15</v>
      </c>
      <c r="B27" s="44" t="s">
        <v>39</v>
      </c>
      <c r="C27" s="29">
        <v>34.799999999999997</v>
      </c>
      <c r="D27" s="29">
        <v>42</v>
      </c>
      <c r="E27" s="29">
        <v>54</v>
      </c>
      <c r="F27" s="35">
        <f t="shared" si="5"/>
        <v>43.6</v>
      </c>
      <c r="G27" s="29">
        <v>1</v>
      </c>
      <c r="H27" s="30">
        <v>20</v>
      </c>
      <c r="I27" s="30">
        <v>1</v>
      </c>
      <c r="J27" s="31">
        <f t="shared" si="0"/>
        <v>43.6</v>
      </c>
      <c r="K27" s="31">
        <f t="shared" si="1"/>
        <v>9.6994845223856849</v>
      </c>
      <c r="L27" s="32">
        <f t="shared" si="2"/>
        <v>0.22246524133912121</v>
      </c>
      <c r="M27" s="33">
        <f t="shared" si="3"/>
        <v>872</v>
      </c>
      <c r="O27" s="8"/>
    </row>
    <row r="28" spans="1:15" s="7" customFormat="1" ht="21" customHeight="1" x14ac:dyDescent="0.3">
      <c r="A28" s="40">
        <v>16</v>
      </c>
      <c r="B28" s="44" t="s">
        <v>40</v>
      </c>
      <c r="C28" s="29">
        <v>34.44</v>
      </c>
      <c r="D28" s="29">
        <v>45</v>
      </c>
      <c r="E28" s="29">
        <v>54</v>
      </c>
      <c r="F28" s="35">
        <f t="shared" si="5"/>
        <v>44.48</v>
      </c>
      <c r="G28" s="29">
        <v>1</v>
      </c>
      <c r="H28" s="30">
        <v>20</v>
      </c>
      <c r="I28" s="30">
        <v>1</v>
      </c>
      <c r="J28" s="31">
        <f t="shared" si="0"/>
        <v>44.48</v>
      </c>
      <c r="K28" s="31">
        <f t="shared" si="1"/>
        <v>9.790362608197924</v>
      </c>
      <c r="L28" s="32">
        <f t="shared" si="2"/>
        <v>0.22010707302603247</v>
      </c>
      <c r="M28" s="33">
        <f t="shared" si="3"/>
        <v>889.59999999999991</v>
      </c>
      <c r="O28" s="8"/>
    </row>
    <row r="29" spans="1:15" s="7" customFormat="1" ht="21" customHeight="1" x14ac:dyDescent="0.3">
      <c r="A29" s="40">
        <v>17</v>
      </c>
      <c r="B29" s="44" t="s">
        <v>41</v>
      </c>
      <c r="C29" s="29">
        <v>48.6</v>
      </c>
      <c r="D29" s="29">
        <v>64</v>
      </c>
      <c r="E29" s="29">
        <v>68</v>
      </c>
      <c r="F29" s="35">
        <f t="shared" si="5"/>
        <v>60.199999999999996</v>
      </c>
      <c r="G29" s="29">
        <v>1</v>
      </c>
      <c r="H29" s="30">
        <v>20</v>
      </c>
      <c r="I29" s="30">
        <v>1</v>
      </c>
      <c r="J29" s="31">
        <f t="shared" si="0"/>
        <v>60.199999999999996</v>
      </c>
      <c r="K29" s="31">
        <f t="shared" si="1"/>
        <v>10.243046421841505</v>
      </c>
      <c r="L29" s="32">
        <f t="shared" si="2"/>
        <v>0.17015027278806488</v>
      </c>
      <c r="M29" s="33">
        <f t="shared" si="3"/>
        <v>1204</v>
      </c>
      <c r="O29" s="8"/>
    </row>
    <row r="30" spans="1:15" s="7" customFormat="1" ht="21" customHeight="1" x14ac:dyDescent="0.3">
      <c r="A30" s="40">
        <v>18</v>
      </c>
      <c r="B30" s="44" t="s">
        <v>42</v>
      </c>
      <c r="C30" s="29">
        <v>42.24</v>
      </c>
      <c r="D30" s="29">
        <v>75</v>
      </c>
      <c r="E30" s="29">
        <v>84</v>
      </c>
      <c r="F30" s="35">
        <f t="shared" si="5"/>
        <v>67.08</v>
      </c>
      <c r="G30" s="29">
        <v>1</v>
      </c>
      <c r="H30" s="30">
        <v>20</v>
      </c>
      <c r="I30" s="30">
        <v>1</v>
      </c>
      <c r="J30" s="31">
        <f t="shared" si="0"/>
        <v>67.08</v>
      </c>
      <c r="K30" s="31">
        <f t="shared" si="1"/>
        <v>21.977697786619956</v>
      </c>
      <c r="L30" s="32">
        <f t="shared" si="2"/>
        <v>0.3276341351612993</v>
      </c>
      <c r="M30" s="33">
        <f t="shared" si="3"/>
        <v>1341.6</v>
      </c>
      <c r="O30" s="8"/>
    </row>
    <row r="31" spans="1:15" s="7" customFormat="1" ht="27" customHeight="1" x14ac:dyDescent="0.3">
      <c r="A31" s="40">
        <v>19</v>
      </c>
      <c r="B31" s="44" t="s">
        <v>43</v>
      </c>
      <c r="C31" s="29">
        <v>63.12</v>
      </c>
      <c r="D31" s="29">
        <v>89</v>
      </c>
      <c r="E31" s="29">
        <v>91</v>
      </c>
      <c r="F31" s="35">
        <f t="shared" si="4"/>
        <v>81.040000000000006</v>
      </c>
      <c r="G31" s="29">
        <v>1</v>
      </c>
      <c r="H31" s="30">
        <v>20</v>
      </c>
      <c r="I31" s="30">
        <v>1</v>
      </c>
      <c r="J31" s="31">
        <f t="shared" si="0"/>
        <v>81.040000000000006</v>
      </c>
      <c r="K31" s="31">
        <f t="shared" si="1"/>
        <v>15.551360069138614</v>
      </c>
      <c r="L31" s="32">
        <f t="shared" si="2"/>
        <v>0.19189733550269758</v>
      </c>
      <c r="M31" s="33">
        <f>F31*H31/I31</f>
        <v>1620.8000000000002</v>
      </c>
      <c r="O31" s="8"/>
    </row>
    <row r="32" spans="1:15" s="7" customFormat="1" ht="27" customHeight="1" x14ac:dyDescent="0.3">
      <c r="A32" s="40">
        <v>20</v>
      </c>
      <c r="B32" s="44" t="s">
        <v>44</v>
      </c>
      <c r="C32" s="29">
        <v>63.6</v>
      </c>
      <c r="D32" s="29">
        <v>116</v>
      </c>
      <c r="E32" s="29">
        <v>125</v>
      </c>
      <c r="F32" s="35">
        <f t="shared" si="4"/>
        <v>101.53333333333335</v>
      </c>
      <c r="G32" s="29">
        <v>1</v>
      </c>
      <c r="H32" s="30">
        <v>10</v>
      </c>
      <c r="I32" s="30">
        <v>1</v>
      </c>
      <c r="J32" s="31">
        <f t="shared" si="0"/>
        <v>101.53333333333335</v>
      </c>
      <c r="K32" s="31">
        <f t="shared" si="1"/>
        <v>33.158005569293962</v>
      </c>
      <c r="L32" s="32">
        <f t="shared" si="2"/>
        <v>0.32657260902127994</v>
      </c>
      <c r="M32" s="33">
        <f t="shared" ref="M32:M79" si="6">F32*H32/I32</f>
        <v>1015.3333333333335</v>
      </c>
      <c r="O32" s="8"/>
    </row>
    <row r="33" spans="1:15" s="7" customFormat="1" ht="27" customHeight="1" x14ac:dyDescent="0.3">
      <c r="A33" s="40">
        <v>21</v>
      </c>
      <c r="B33" s="44" t="s">
        <v>45</v>
      </c>
      <c r="C33" s="29">
        <v>109.44</v>
      </c>
      <c r="D33" s="29">
        <v>175</v>
      </c>
      <c r="E33" s="29">
        <v>180</v>
      </c>
      <c r="F33" s="35">
        <f t="shared" si="4"/>
        <v>154.81333333333333</v>
      </c>
      <c r="G33" s="29">
        <v>1</v>
      </c>
      <c r="H33" s="30">
        <v>5</v>
      </c>
      <c r="I33" s="30">
        <v>1</v>
      </c>
      <c r="J33" s="31">
        <f t="shared" si="0"/>
        <v>154.81333333333333</v>
      </c>
      <c r="K33" s="31">
        <f t="shared" si="1"/>
        <v>39.373906757309825</v>
      </c>
      <c r="L33" s="32">
        <f t="shared" si="2"/>
        <v>0.25433149658067666</v>
      </c>
      <c r="M33" s="33">
        <f t="shared" si="6"/>
        <v>774.06666666666661</v>
      </c>
      <c r="O33" s="8"/>
    </row>
    <row r="34" spans="1:15" s="7" customFormat="1" ht="27" customHeight="1" x14ac:dyDescent="0.3">
      <c r="A34" s="40">
        <v>22</v>
      </c>
      <c r="B34" s="44" t="s">
        <v>46</v>
      </c>
      <c r="C34" s="29">
        <v>107.76</v>
      </c>
      <c r="D34" s="29">
        <v>186</v>
      </c>
      <c r="E34" s="29">
        <v>195</v>
      </c>
      <c r="F34" s="35">
        <f t="shared" si="4"/>
        <v>162.91999999999999</v>
      </c>
      <c r="G34" s="29">
        <v>1</v>
      </c>
      <c r="H34" s="30">
        <v>4</v>
      </c>
      <c r="I34" s="30">
        <v>1</v>
      </c>
      <c r="J34" s="31">
        <f t="shared" si="0"/>
        <v>162.91999999999999</v>
      </c>
      <c r="K34" s="31">
        <f t="shared" si="1"/>
        <v>47.98144641421306</v>
      </c>
      <c r="L34" s="32">
        <f t="shared" si="2"/>
        <v>0.29450924634307063</v>
      </c>
      <c r="M34" s="33">
        <f t="shared" si="6"/>
        <v>651.67999999999995</v>
      </c>
      <c r="O34" s="8"/>
    </row>
    <row r="35" spans="1:15" s="7" customFormat="1" ht="27" customHeight="1" x14ac:dyDescent="0.3">
      <c r="A35" s="40">
        <v>23</v>
      </c>
      <c r="B35" s="44" t="s">
        <v>47</v>
      </c>
      <c r="C35" s="29">
        <v>151.44</v>
      </c>
      <c r="D35" s="29">
        <v>175</v>
      </c>
      <c r="E35" s="29">
        <v>180</v>
      </c>
      <c r="F35" s="35">
        <f t="shared" si="4"/>
        <v>168.81333333333333</v>
      </c>
      <c r="G35" s="29">
        <v>1</v>
      </c>
      <c r="H35" s="30">
        <v>4</v>
      </c>
      <c r="I35" s="30">
        <v>1</v>
      </c>
      <c r="J35" s="31">
        <f t="shared" si="0"/>
        <v>168.81333333333333</v>
      </c>
      <c r="K35" s="31">
        <f t="shared" si="1"/>
        <v>15.252033744171083</v>
      </c>
      <c r="L35" s="32">
        <f t="shared" si="2"/>
        <v>9.034851360973313E-2</v>
      </c>
      <c r="M35" s="33">
        <f t="shared" si="6"/>
        <v>675.25333333333333</v>
      </c>
      <c r="O35" s="8"/>
    </row>
    <row r="36" spans="1:15" s="7" customFormat="1" ht="27" customHeight="1" x14ac:dyDescent="0.3">
      <c r="A36" s="40">
        <v>24</v>
      </c>
      <c r="B36" s="44" t="s">
        <v>48</v>
      </c>
      <c r="C36" s="29">
        <v>170.76</v>
      </c>
      <c r="D36" s="29">
        <v>241</v>
      </c>
      <c r="E36" s="29">
        <v>250</v>
      </c>
      <c r="F36" s="35">
        <f t="shared" si="4"/>
        <v>220.58666666666667</v>
      </c>
      <c r="G36" s="29">
        <v>1</v>
      </c>
      <c r="H36" s="30">
        <v>4</v>
      </c>
      <c r="I36" s="30">
        <v>1</v>
      </c>
      <c r="J36" s="31">
        <f t="shared" si="0"/>
        <v>220.58666666666667</v>
      </c>
      <c r="K36" s="31">
        <f t="shared" si="1"/>
        <v>43.385164899229345</v>
      </c>
      <c r="L36" s="32">
        <f t="shared" si="2"/>
        <v>0.19668081282895314</v>
      </c>
      <c r="M36" s="33">
        <f t="shared" si="6"/>
        <v>882.34666666666669</v>
      </c>
      <c r="O36" s="8"/>
    </row>
    <row r="37" spans="1:15" s="7" customFormat="1" ht="27" customHeight="1" x14ac:dyDescent="0.3">
      <c r="A37" s="40">
        <v>25</v>
      </c>
      <c r="B37" s="44" t="s">
        <v>50</v>
      </c>
      <c r="C37" s="29">
        <v>26.52</v>
      </c>
      <c r="D37" s="29">
        <v>31</v>
      </c>
      <c r="E37" s="29">
        <v>35</v>
      </c>
      <c r="F37" s="35">
        <f t="shared" si="4"/>
        <v>30.84</v>
      </c>
      <c r="G37" s="29">
        <v>1</v>
      </c>
      <c r="H37" s="30">
        <v>20</v>
      </c>
      <c r="I37" s="30">
        <v>1</v>
      </c>
      <c r="J37" s="31">
        <f t="shared" si="0"/>
        <v>30.84</v>
      </c>
      <c r="K37" s="31">
        <f t="shared" si="1"/>
        <v>4.2422635467400998</v>
      </c>
      <c r="L37" s="32">
        <f t="shared" si="2"/>
        <v>0.13755718374643644</v>
      </c>
      <c r="M37" s="33">
        <f t="shared" si="6"/>
        <v>616.79999999999995</v>
      </c>
      <c r="O37" s="8"/>
    </row>
    <row r="38" spans="1:15" s="7" customFormat="1" ht="27" customHeight="1" x14ac:dyDescent="0.3">
      <c r="A38" s="40">
        <v>26</v>
      </c>
      <c r="B38" s="44" t="s">
        <v>51</v>
      </c>
      <c r="C38" s="29">
        <v>28.5</v>
      </c>
      <c r="D38" s="29">
        <v>31</v>
      </c>
      <c r="E38" s="29">
        <v>35</v>
      </c>
      <c r="F38" s="35">
        <f t="shared" si="4"/>
        <v>31.5</v>
      </c>
      <c r="G38" s="29">
        <v>1</v>
      </c>
      <c r="H38" s="30">
        <v>20</v>
      </c>
      <c r="I38" s="30">
        <v>1</v>
      </c>
      <c r="J38" s="31">
        <f t="shared" si="0"/>
        <v>31.5</v>
      </c>
      <c r="K38" s="31">
        <f t="shared" si="1"/>
        <v>3.2787192621510002</v>
      </c>
      <c r="L38" s="32">
        <f t="shared" si="2"/>
        <v>0.10408632578257143</v>
      </c>
      <c r="M38" s="33">
        <f t="shared" si="6"/>
        <v>630</v>
      </c>
      <c r="O38" s="8"/>
    </row>
    <row r="39" spans="1:15" s="7" customFormat="1" ht="27" customHeight="1" x14ac:dyDescent="0.3">
      <c r="A39" s="40">
        <v>27</v>
      </c>
      <c r="B39" s="44" t="s">
        <v>52</v>
      </c>
      <c r="C39" s="29">
        <v>34.32</v>
      </c>
      <c r="D39" s="29">
        <v>40</v>
      </c>
      <c r="E39" s="29">
        <v>54</v>
      </c>
      <c r="F39" s="35">
        <f t="shared" si="4"/>
        <v>42.773333333333333</v>
      </c>
      <c r="G39" s="29">
        <v>1</v>
      </c>
      <c r="H39" s="30">
        <v>20</v>
      </c>
      <c r="I39" s="30">
        <v>1</v>
      </c>
      <c r="J39" s="31">
        <f t="shared" si="0"/>
        <v>42.773333333333333</v>
      </c>
      <c r="K39" s="31">
        <f t="shared" si="1"/>
        <v>10.128876212755959</v>
      </c>
      <c r="L39" s="32">
        <f t="shared" si="2"/>
        <v>0.23680352741792296</v>
      </c>
      <c r="M39" s="33">
        <f t="shared" si="6"/>
        <v>855.4666666666667</v>
      </c>
      <c r="O39" s="8"/>
    </row>
    <row r="40" spans="1:15" s="7" customFormat="1" ht="27" customHeight="1" x14ac:dyDescent="0.3">
      <c r="A40" s="40">
        <v>28</v>
      </c>
      <c r="B40" s="44" t="s">
        <v>53</v>
      </c>
      <c r="C40" s="29">
        <v>54.48</v>
      </c>
      <c r="D40" s="29">
        <v>61</v>
      </c>
      <c r="E40" s="29">
        <v>68</v>
      </c>
      <c r="F40" s="35">
        <f t="shared" si="4"/>
        <v>61.16</v>
      </c>
      <c r="G40" s="29">
        <v>1</v>
      </c>
      <c r="H40" s="30">
        <v>20</v>
      </c>
      <c r="I40" s="30">
        <v>1</v>
      </c>
      <c r="J40" s="31">
        <f t="shared" si="0"/>
        <v>61.16</v>
      </c>
      <c r="K40" s="31">
        <f t="shared" si="1"/>
        <v>6.7614199692076529</v>
      </c>
      <c r="L40" s="32">
        <f t="shared" si="2"/>
        <v>0.11055297529770525</v>
      </c>
      <c r="M40" s="33">
        <f t="shared" si="6"/>
        <v>1223.1999999999998</v>
      </c>
      <c r="O40" s="8"/>
    </row>
    <row r="41" spans="1:15" s="7" customFormat="1" ht="27" customHeight="1" x14ac:dyDescent="0.3">
      <c r="A41" s="40">
        <v>29</v>
      </c>
      <c r="B41" s="44" t="s">
        <v>49</v>
      </c>
      <c r="C41" s="29">
        <v>80.64</v>
      </c>
      <c r="D41" s="29">
        <v>95</v>
      </c>
      <c r="E41" s="29">
        <v>102</v>
      </c>
      <c r="F41" s="35">
        <f t="shared" si="4"/>
        <v>92.546666666666667</v>
      </c>
      <c r="G41" s="29">
        <v>1</v>
      </c>
      <c r="H41" s="30">
        <v>10</v>
      </c>
      <c r="I41" s="30">
        <v>1</v>
      </c>
      <c r="J41" s="31">
        <f t="shared" si="0"/>
        <v>92.546666666666667</v>
      </c>
      <c r="K41" s="31">
        <f t="shared" si="1"/>
        <v>10.889285253556972</v>
      </c>
      <c r="L41" s="32">
        <f t="shared" si="2"/>
        <v>0.11766264140855394</v>
      </c>
      <c r="M41" s="33">
        <f t="shared" si="6"/>
        <v>925.4666666666667</v>
      </c>
      <c r="O41" s="8"/>
    </row>
    <row r="42" spans="1:15" s="7" customFormat="1" ht="27" customHeight="1" x14ac:dyDescent="0.3">
      <c r="A42" s="40">
        <v>30</v>
      </c>
      <c r="B42" s="44" t="s">
        <v>54</v>
      </c>
      <c r="C42" s="29">
        <v>113.2</v>
      </c>
      <c r="D42" s="29">
        <v>156</v>
      </c>
      <c r="E42" s="29">
        <v>168</v>
      </c>
      <c r="F42" s="35">
        <f t="shared" si="4"/>
        <v>145.73333333333332</v>
      </c>
      <c r="G42" s="29">
        <v>1</v>
      </c>
      <c r="H42" s="30">
        <v>5</v>
      </c>
      <c r="I42" s="30">
        <v>1</v>
      </c>
      <c r="J42" s="31">
        <f t="shared" si="0"/>
        <v>145.73333333333332</v>
      </c>
      <c r="K42" s="31">
        <f t="shared" si="1"/>
        <v>28.806480752312172</v>
      </c>
      <c r="L42" s="32">
        <f t="shared" si="2"/>
        <v>0.19766569592162975</v>
      </c>
      <c r="M42" s="33">
        <f t="shared" si="6"/>
        <v>728.66666666666663</v>
      </c>
      <c r="O42" s="8"/>
    </row>
    <row r="43" spans="1:15" s="7" customFormat="1" ht="27" customHeight="1" x14ac:dyDescent="0.3">
      <c r="A43" s="40">
        <v>31</v>
      </c>
      <c r="B43" s="44" t="s">
        <v>91</v>
      </c>
      <c r="C43" s="29">
        <v>207</v>
      </c>
      <c r="D43" s="29">
        <v>240</v>
      </c>
      <c r="E43" s="29">
        <v>258</v>
      </c>
      <c r="F43" s="35">
        <f t="shared" si="4"/>
        <v>235</v>
      </c>
      <c r="G43" s="29">
        <v>1</v>
      </c>
      <c r="H43" s="30">
        <v>5</v>
      </c>
      <c r="I43" s="30">
        <v>1</v>
      </c>
      <c r="J43" s="31">
        <f t="shared" si="0"/>
        <v>235</v>
      </c>
      <c r="K43" s="31">
        <f t="shared" si="1"/>
        <v>25.865034312755125</v>
      </c>
      <c r="L43" s="32">
        <f t="shared" si="2"/>
        <v>0.11006397579895798</v>
      </c>
      <c r="M43" s="33">
        <f t="shared" si="6"/>
        <v>1175</v>
      </c>
      <c r="O43" s="8"/>
    </row>
    <row r="44" spans="1:15" s="7" customFormat="1" ht="27" customHeight="1" x14ac:dyDescent="0.3">
      <c r="A44" s="40">
        <v>32</v>
      </c>
      <c r="B44" s="44" t="s">
        <v>55</v>
      </c>
      <c r="C44" s="29">
        <v>47.28</v>
      </c>
      <c r="D44" s="29">
        <v>60</v>
      </c>
      <c r="E44" s="29">
        <v>80</v>
      </c>
      <c r="F44" s="35">
        <f t="shared" si="4"/>
        <v>62.426666666666669</v>
      </c>
      <c r="G44" s="29">
        <v>1</v>
      </c>
      <c r="H44" s="30">
        <v>10</v>
      </c>
      <c r="I44" s="30">
        <v>1</v>
      </c>
      <c r="J44" s="31">
        <f t="shared" si="0"/>
        <v>62.426666666666669</v>
      </c>
      <c r="K44" s="31">
        <f t="shared" si="1"/>
        <v>16.494427341782245</v>
      </c>
      <c r="L44" s="32">
        <f t="shared" si="2"/>
        <v>0.26422085660693473</v>
      </c>
      <c r="M44" s="33">
        <f t="shared" si="6"/>
        <v>624.26666666666665</v>
      </c>
      <c r="O44" s="8"/>
    </row>
    <row r="45" spans="1:15" s="7" customFormat="1" ht="27" customHeight="1" x14ac:dyDescent="0.3">
      <c r="A45" s="40">
        <v>33</v>
      </c>
      <c r="B45" s="44" t="s">
        <v>56</v>
      </c>
      <c r="C45" s="29">
        <v>47.28</v>
      </c>
      <c r="D45" s="29">
        <v>58</v>
      </c>
      <c r="E45" s="29">
        <v>65</v>
      </c>
      <c r="F45" s="35">
        <f t="shared" si="4"/>
        <v>56.76</v>
      </c>
      <c r="G45" s="29">
        <v>1</v>
      </c>
      <c r="H45" s="30">
        <v>10</v>
      </c>
      <c r="I45" s="30">
        <v>1</v>
      </c>
      <c r="J45" s="31">
        <f t="shared" si="0"/>
        <v>56.76</v>
      </c>
      <c r="K45" s="31">
        <f t="shared" si="1"/>
        <v>8.9248417352914355</v>
      </c>
      <c r="L45" s="32">
        <f t="shared" si="2"/>
        <v>0.15723822648504995</v>
      </c>
      <c r="M45" s="33">
        <f t="shared" si="6"/>
        <v>567.6</v>
      </c>
      <c r="O45" s="8"/>
    </row>
    <row r="46" spans="1:15" s="7" customFormat="1" ht="27" customHeight="1" x14ac:dyDescent="0.3">
      <c r="A46" s="40">
        <v>34</v>
      </c>
      <c r="B46" s="44" t="s">
        <v>57</v>
      </c>
      <c r="C46" s="29">
        <v>63.36</v>
      </c>
      <c r="D46" s="29">
        <v>81</v>
      </c>
      <c r="E46" s="29">
        <v>94</v>
      </c>
      <c r="F46" s="35">
        <f t="shared" si="4"/>
        <v>79.453333333333333</v>
      </c>
      <c r="G46" s="29">
        <v>1</v>
      </c>
      <c r="H46" s="30">
        <v>10</v>
      </c>
      <c r="I46" s="30">
        <v>1</v>
      </c>
      <c r="J46" s="31">
        <f t="shared" si="0"/>
        <v>79.453333333333333</v>
      </c>
      <c r="K46" s="31">
        <f t="shared" si="1"/>
        <v>15.378443787761263</v>
      </c>
      <c r="L46" s="32">
        <f t="shared" si="2"/>
        <v>0.19355316061119227</v>
      </c>
      <c r="M46" s="33">
        <f t="shared" si="6"/>
        <v>794.5333333333333</v>
      </c>
      <c r="O46" s="8"/>
    </row>
    <row r="47" spans="1:15" s="7" customFormat="1" ht="27" customHeight="1" x14ac:dyDescent="0.3">
      <c r="A47" s="40">
        <v>35</v>
      </c>
      <c r="B47" s="44" t="s">
        <v>58</v>
      </c>
      <c r="C47" s="29">
        <v>63.36</v>
      </c>
      <c r="D47" s="29">
        <v>79</v>
      </c>
      <c r="E47" s="29">
        <v>82</v>
      </c>
      <c r="F47" s="35">
        <f t="shared" si="4"/>
        <v>74.786666666666676</v>
      </c>
      <c r="G47" s="29">
        <v>1</v>
      </c>
      <c r="H47" s="30">
        <v>10</v>
      </c>
      <c r="I47" s="30">
        <v>1</v>
      </c>
      <c r="J47" s="31">
        <f t="shared" si="0"/>
        <v>74.786666666666676</v>
      </c>
      <c r="K47" s="31">
        <f t="shared" si="1"/>
        <v>10.008822774599082</v>
      </c>
      <c r="L47" s="32">
        <f t="shared" si="2"/>
        <v>0.13383164701282421</v>
      </c>
      <c r="M47" s="33">
        <f t="shared" si="6"/>
        <v>747.86666666666679</v>
      </c>
      <c r="O47" s="8"/>
    </row>
    <row r="48" spans="1:15" s="7" customFormat="1" ht="27" customHeight="1" x14ac:dyDescent="0.3">
      <c r="A48" s="40">
        <v>36</v>
      </c>
      <c r="B48" s="44" t="s">
        <v>59</v>
      </c>
      <c r="C48" s="29">
        <v>89.64</v>
      </c>
      <c r="D48" s="29">
        <v>122</v>
      </c>
      <c r="E48" s="29">
        <v>145</v>
      </c>
      <c r="F48" s="35">
        <f t="shared" si="4"/>
        <v>118.88</v>
      </c>
      <c r="G48" s="29">
        <v>1</v>
      </c>
      <c r="H48" s="30">
        <v>5</v>
      </c>
      <c r="I48" s="30">
        <v>1</v>
      </c>
      <c r="J48" s="31">
        <f t="shared" si="0"/>
        <v>118.88</v>
      </c>
      <c r="K48" s="31">
        <f t="shared" si="1"/>
        <v>27.811565939371317</v>
      </c>
      <c r="L48" s="32">
        <f t="shared" si="2"/>
        <v>0.23394655063401176</v>
      </c>
      <c r="M48" s="33">
        <f t="shared" si="6"/>
        <v>594.4</v>
      </c>
      <c r="O48" s="8"/>
    </row>
    <row r="49" spans="1:15" s="7" customFormat="1" ht="27" customHeight="1" x14ac:dyDescent="0.3">
      <c r="A49" s="40">
        <v>37</v>
      </c>
      <c r="B49" s="44" t="s">
        <v>60</v>
      </c>
      <c r="C49" s="29">
        <v>89.64</v>
      </c>
      <c r="D49" s="29">
        <v>120</v>
      </c>
      <c r="E49" s="29">
        <v>140</v>
      </c>
      <c r="F49" s="35">
        <f t="shared" si="4"/>
        <v>116.54666666666667</v>
      </c>
      <c r="G49" s="29">
        <v>1</v>
      </c>
      <c r="H49" s="30">
        <v>5</v>
      </c>
      <c r="I49" s="30">
        <v>1</v>
      </c>
      <c r="J49" s="31">
        <f t="shared" si="0"/>
        <v>116.54666666666667</v>
      </c>
      <c r="K49" s="31">
        <f t="shared" si="1"/>
        <v>25.356981944492809</v>
      </c>
      <c r="L49" s="32">
        <f t="shared" si="2"/>
        <v>0.21756934513636433</v>
      </c>
      <c r="M49" s="33">
        <f t="shared" si="6"/>
        <v>582.73333333333335</v>
      </c>
      <c r="O49" s="8"/>
    </row>
    <row r="50" spans="1:15" s="7" customFormat="1" ht="27" customHeight="1" x14ac:dyDescent="0.3">
      <c r="A50" s="40">
        <v>38</v>
      </c>
      <c r="B50" s="44" t="s">
        <v>61</v>
      </c>
      <c r="C50" s="29">
        <v>292.56</v>
      </c>
      <c r="D50" s="29">
        <v>230</v>
      </c>
      <c r="E50" s="29">
        <v>305</v>
      </c>
      <c r="F50" s="35">
        <f t="shared" si="4"/>
        <v>275.8533333333333</v>
      </c>
      <c r="G50" s="29">
        <v>1</v>
      </c>
      <c r="H50" s="30">
        <v>5</v>
      </c>
      <c r="I50" s="30">
        <v>1</v>
      </c>
      <c r="J50" s="31">
        <f t="shared" si="0"/>
        <v>275.8533333333333</v>
      </c>
      <c r="K50" s="31">
        <f t="shared" si="1"/>
        <v>40.194334592493959</v>
      </c>
      <c r="L50" s="32">
        <f t="shared" si="2"/>
        <v>0.14570907701856287</v>
      </c>
      <c r="M50" s="33">
        <f t="shared" si="6"/>
        <v>1379.2666666666664</v>
      </c>
      <c r="O50" s="8"/>
    </row>
    <row r="51" spans="1:15" s="7" customFormat="1" ht="27" customHeight="1" x14ac:dyDescent="0.3">
      <c r="A51" s="40">
        <v>39</v>
      </c>
      <c r="B51" s="44" t="s">
        <v>62</v>
      </c>
      <c r="C51" s="29">
        <v>292.56</v>
      </c>
      <c r="D51" s="29">
        <v>232</v>
      </c>
      <c r="E51" s="29">
        <v>301</v>
      </c>
      <c r="F51" s="35">
        <f t="shared" si="4"/>
        <v>275.18666666666667</v>
      </c>
      <c r="G51" s="29">
        <v>1</v>
      </c>
      <c r="H51" s="30">
        <v>5</v>
      </c>
      <c r="I51" s="30">
        <v>1</v>
      </c>
      <c r="J51" s="31">
        <f t="shared" si="0"/>
        <v>275.18666666666667</v>
      </c>
      <c r="K51" s="31">
        <f t="shared" si="1"/>
        <v>37.638072922684948</v>
      </c>
      <c r="L51" s="32">
        <f t="shared" si="2"/>
        <v>0.13677287994580023</v>
      </c>
      <c r="M51" s="33">
        <f t="shared" si="6"/>
        <v>1375.9333333333334</v>
      </c>
      <c r="O51" s="8"/>
    </row>
    <row r="52" spans="1:15" s="7" customFormat="1" ht="27" customHeight="1" x14ac:dyDescent="0.3">
      <c r="A52" s="40">
        <v>40</v>
      </c>
      <c r="B52" s="44" t="s">
        <v>63</v>
      </c>
      <c r="C52" s="29">
        <v>150.24</v>
      </c>
      <c r="D52" s="29">
        <v>149</v>
      </c>
      <c r="E52" s="29">
        <v>160</v>
      </c>
      <c r="F52" s="35">
        <f t="shared" si="4"/>
        <v>153.08000000000001</v>
      </c>
      <c r="G52" s="29">
        <v>1</v>
      </c>
      <c r="H52" s="30">
        <v>30</v>
      </c>
      <c r="I52" s="30">
        <v>1</v>
      </c>
      <c r="J52" s="31">
        <f t="shared" si="0"/>
        <v>153.08000000000001</v>
      </c>
      <c r="K52" s="31">
        <f t="shared" si="1"/>
        <v>6.0248817415780014</v>
      </c>
      <c r="L52" s="32">
        <f t="shared" si="2"/>
        <v>3.9357732829749158E-2</v>
      </c>
      <c r="M52" s="33">
        <f t="shared" si="6"/>
        <v>4592.4000000000005</v>
      </c>
      <c r="O52" s="8"/>
    </row>
    <row r="53" spans="1:15" s="7" customFormat="1" ht="27" customHeight="1" x14ac:dyDescent="0.3">
      <c r="A53" s="40">
        <v>41</v>
      </c>
      <c r="B53" s="44" t="s">
        <v>64</v>
      </c>
      <c r="C53" s="29">
        <v>259.56</v>
      </c>
      <c r="D53" s="29">
        <v>187</v>
      </c>
      <c r="E53" s="29">
        <v>280</v>
      </c>
      <c r="F53" s="35">
        <f t="shared" si="4"/>
        <v>242.18666666666664</v>
      </c>
      <c r="G53" s="29">
        <v>1</v>
      </c>
      <c r="H53" s="30">
        <v>10</v>
      </c>
      <c r="I53" s="30">
        <v>1</v>
      </c>
      <c r="J53" s="31">
        <f t="shared" si="0"/>
        <v>242.18666666666664</v>
      </c>
      <c r="K53" s="31">
        <f t="shared" si="1"/>
        <v>48.87355658567693</v>
      </c>
      <c r="L53" s="32">
        <f t="shared" si="2"/>
        <v>0.20180118607827408</v>
      </c>
      <c r="M53" s="33">
        <f t="shared" si="6"/>
        <v>2421.8666666666663</v>
      </c>
      <c r="O53" s="8"/>
    </row>
    <row r="54" spans="1:15" s="7" customFormat="1" ht="27" customHeight="1" x14ac:dyDescent="0.3">
      <c r="A54" s="40">
        <v>42</v>
      </c>
      <c r="B54" s="44" t="s">
        <v>65</v>
      </c>
      <c r="C54" s="29">
        <v>481.92</v>
      </c>
      <c r="D54" s="29">
        <v>453</v>
      </c>
      <c r="E54" s="29">
        <v>495</v>
      </c>
      <c r="F54" s="35">
        <f t="shared" si="4"/>
        <v>476.64000000000004</v>
      </c>
      <c r="G54" s="29">
        <v>1</v>
      </c>
      <c r="H54" s="30">
        <v>5</v>
      </c>
      <c r="I54" s="30">
        <v>1</v>
      </c>
      <c r="J54" s="31">
        <f t="shared" si="0"/>
        <v>476.64000000000004</v>
      </c>
      <c r="K54" s="31">
        <f t="shared" si="1"/>
        <v>21.492063651497034</v>
      </c>
      <c r="L54" s="32">
        <f t="shared" si="2"/>
        <v>4.5090767983167655E-2</v>
      </c>
      <c r="M54" s="33">
        <f t="shared" si="6"/>
        <v>2383.2000000000003</v>
      </c>
      <c r="O54" s="8"/>
    </row>
    <row r="55" spans="1:15" s="7" customFormat="1" ht="27" customHeight="1" x14ac:dyDescent="0.3">
      <c r="A55" s="40">
        <v>43</v>
      </c>
      <c r="B55" s="44" t="s">
        <v>66</v>
      </c>
      <c r="C55" s="29">
        <v>720.72</v>
      </c>
      <c r="D55" s="29">
        <v>581</v>
      </c>
      <c r="E55" s="29">
        <v>750</v>
      </c>
      <c r="F55" s="35">
        <f t="shared" si="4"/>
        <v>683.90666666666675</v>
      </c>
      <c r="G55" s="29">
        <v>1</v>
      </c>
      <c r="H55" s="30">
        <v>5</v>
      </c>
      <c r="I55" s="30">
        <v>1</v>
      </c>
      <c r="J55" s="31">
        <f t="shared" si="0"/>
        <v>683.90666666666675</v>
      </c>
      <c r="K55" s="31">
        <f t="shared" si="1"/>
        <v>90.31426317771313</v>
      </c>
      <c r="L55" s="32">
        <f t="shared" si="2"/>
        <v>0.1320564158526209</v>
      </c>
      <c r="M55" s="33">
        <f t="shared" si="6"/>
        <v>3419.5333333333338</v>
      </c>
      <c r="O55" s="8"/>
    </row>
    <row r="56" spans="1:15" s="7" customFormat="1" ht="27" customHeight="1" x14ac:dyDescent="0.3">
      <c r="A56" s="40">
        <v>44</v>
      </c>
      <c r="B56" s="44" t="s">
        <v>67</v>
      </c>
      <c r="C56" s="29">
        <v>43.44</v>
      </c>
      <c r="D56" s="29">
        <v>43</v>
      </c>
      <c r="E56" s="29">
        <v>52</v>
      </c>
      <c r="F56" s="35">
        <f t="shared" si="4"/>
        <v>46.146666666666668</v>
      </c>
      <c r="G56" s="29">
        <v>1</v>
      </c>
      <c r="H56" s="30">
        <v>10</v>
      </c>
      <c r="I56" s="30">
        <v>1</v>
      </c>
      <c r="J56" s="31">
        <f t="shared" si="0"/>
        <v>46.146666666666668</v>
      </c>
      <c r="K56" s="31">
        <f t="shared" si="1"/>
        <v>5.0739071072826452</v>
      </c>
      <c r="L56" s="32">
        <f t="shared" si="2"/>
        <v>0.10995175759786142</v>
      </c>
      <c r="M56" s="33">
        <f t="shared" si="6"/>
        <v>461.4666666666667</v>
      </c>
      <c r="O56" s="8"/>
    </row>
    <row r="57" spans="1:15" s="7" customFormat="1" ht="27" customHeight="1" x14ac:dyDescent="0.3">
      <c r="A57" s="40">
        <v>45</v>
      </c>
      <c r="B57" s="44" t="s">
        <v>68</v>
      </c>
      <c r="C57" s="29">
        <v>103.2</v>
      </c>
      <c r="D57" s="29">
        <v>94</v>
      </c>
      <c r="E57" s="29">
        <v>108</v>
      </c>
      <c r="F57" s="35">
        <f t="shared" si="4"/>
        <v>101.73333333333333</v>
      </c>
      <c r="G57" s="29">
        <v>1</v>
      </c>
      <c r="H57" s="30">
        <v>10</v>
      </c>
      <c r="I57" s="30">
        <v>1</v>
      </c>
      <c r="J57" s="31">
        <f t="shared" si="0"/>
        <v>101.73333333333333</v>
      </c>
      <c r="K57" s="31">
        <f t="shared" si="1"/>
        <v>7.1143048383755199</v>
      </c>
      <c r="L57" s="32">
        <f t="shared" si="2"/>
        <v>6.9930912565945483E-2</v>
      </c>
      <c r="M57" s="33">
        <f t="shared" si="6"/>
        <v>1017.3333333333334</v>
      </c>
      <c r="O57" s="8"/>
    </row>
    <row r="58" spans="1:15" s="7" customFormat="1" ht="27" customHeight="1" x14ac:dyDescent="0.3">
      <c r="A58" s="40">
        <v>46</v>
      </c>
      <c r="B58" s="44" t="s">
        <v>69</v>
      </c>
      <c r="C58" s="29">
        <v>51.24</v>
      </c>
      <c r="D58" s="29">
        <v>62</v>
      </c>
      <c r="E58" s="29">
        <v>66</v>
      </c>
      <c r="F58" s="35">
        <f t="shared" si="4"/>
        <v>59.74666666666667</v>
      </c>
      <c r="G58" s="29">
        <v>1</v>
      </c>
      <c r="H58" s="30">
        <v>10</v>
      </c>
      <c r="I58" s="30">
        <v>1</v>
      </c>
      <c r="J58" s="31">
        <f t="shared" si="0"/>
        <v>59.74666666666667</v>
      </c>
      <c r="K58" s="31">
        <f t="shared" si="1"/>
        <v>7.633644826249963</v>
      </c>
      <c r="L58" s="32">
        <f t="shared" si="2"/>
        <v>0.12776687390509869</v>
      </c>
      <c r="M58" s="33">
        <f>F58*H58/I58+0.03</f>
        <v>597.49666666666667</v>
      </c>
      <c r="O58" s="8"/>
    </row>
    <row r="59" spans="1:15" s="7" customFormat="1" ht="27" customHeight="1" x14ac:dyDescent="0.3">
      <c r="A59" s="40">
        <v>47</v>
      </c>
      <c r="B59" s="44" t="s">
        <v>70</v>
      </c>
      <c r="C59" s="29">
        <v>82</v>
      </c>
      <c r="D59" s="29">
        <v>84</v>
      </c>
      <c r="E59" s="29">
        <v>88</v>
      </c>
      <c r="F59" s="35">
        <f t="shared" si="4"/>
        <v>84.666666666666671</v>
      </c>
      <c r="G59" s="29">
        <v>1</v>
      </c>
      <c r="H59" s="30">
        <v>10</v>
      </c>
      <c r="I59" s="30">
        <v>1</v>
      </c>
      <c r="J59" s="31">
        <f t="shared" si="0"/>
        <v>84.666666666666671</v>
      </c>
      <c r="K59" s="31">
        <f t="shared" si="1"/>
        <v>3.0550504633038931</v>
      </c>
      <c r="L59" s="32">
        <f t="shared" si="2"/>
        <v>3.6083273188628653E-2</v>
      </c>
      <c r="M59" s="33">
        <f t="shared" si="6"/>
        <v>846.66666666666674</v>
      </c>
      <c r="O59" s="8"/>
    </row>
    <row r="60" spans="1:15" s="7" customFormat="1" ht="27" customHeight="1" x14ac:dyDescent="0.3">
      <c r="A60" s="40">
        <v>48</v>
      </c>
      <c r="B60" s="44" t="s">
        <v>71</v>
      </c>
      <c r="C60" s="29">
        <v>148</v>
      </c>
      <c r="D60" s="29">
        <v>150</v>
      </c>
      <c r="E60" s="29">
        <v>154</v>
      </c>
      <c r="F60" s="35">
        <f t="shared" si="4"/>
        <v>150.66666666666666</v>
      </c>
      <c r="G60" s="29">
        <v>1</v>
      </c>
      <c r="H60" s="30">
        <v>10</v>
      </c>
      <c r="I60" s="30">
        <v>1</v>
      </c>
      <c r="J60" s="31">
        <f t="shared" si="0"/>
        <v>150.66666666666666</v>
      </c>
      <c r="K60" s="31">
        <f t="shared" si="1"/>
        <v>3.0550504633038935</v>
      </c>
      <c r="L60" s="32">
        <f t="shared" si="2"/>
        <v>2.0276883605999295E-2</v>
      </c>
      <c r="M60" s="33">
        <f t="shared" si="6"/>
        <v>1506.6666666666665</v>
      </c>
      <c r="O60" s="8"/>
    </row>
    <row r="61" spans="1:15" s="7" customFormat="1" ht="27" customHeight="1" x14ac:dyDescent="0.3">
      <c r="A61" s="40">
        <v>49</v>
      </c>
      <c r="B61" s="44" t="s">
        <v>72</v>
      </c>
      <c r="C61" s="29">
        <v>220</v>
      </c>
      <c r="D61" s="29">
        <v>210</v>
      </c>
      <c r="E61" s="29">
        <v>248</v>
      </c>
      <c r="F61" s="35">
        <f t="shared" si="4"/>
        <v>226</v>
      </c>
      <c r="G61" s="29">
        <v>1</v>
      </c>
      <c r="H61" s="30">
        <v>6</v>
      </c>
      <c r="I61" s="30">
        <v>1</v>
      </c>
      <c r="J61" s="31">
        <f t="shared" si="0"/>
        <v>226</v>
      </c>
      <c r="K61" s="31">
        <f t="shared" si="1"/>
        <v>19.697715603592208</v>
      </c>
      <c r="L61" s="32">
        <f t="shared" si="2"/>
        <v>8.7158033644213304E-2</v>
      </c>
      <c r="M61" s="33">
        <f t="shared" si="6"/>
        <v>1356</v>
      </c>
      <c r="O61" s="8"/>
    </row>
    <row r="62" spans="1:15" s="7" customFormat="1" ht="27" customHeight="1" x14ac:dyDescent="0.3">
      <c r="A62" s="40">
        <v>50</v>
      </c>
      <c r="B62" s="44" t="s">
        <v>73</v>
      </c>
      <c r="C62" s="29">
        <v>380</v>
      </c>
      <c r="D62" s="29">
        <v>354</v>
      </c>
      <c r="E62" s="29">
        <v>394</v>
      </c>
      <c r="F62" s="35">
        <f t="shared" si="4"/>
        <v>376</v>
      </c>
      <c r="G62" s="29">
        <v>1</v>
      </c>
      <c r="H62" s="30">
        <v>6</v>
      </c>
      <c r="I62" s="30">
        <v>1</v>
      </c>
      <c r="J62" s="31">
        <f t="shared" si="0"/>
        <v>376</v>
      </c>
      <c r="K62" s="31">
        <f t="shared" si="1"/>
        <v>20.297783130184438</v>
      </c>
      <c r="L62" s="32">
        <f t="shared" si="2"/>
        <v>5.3983465771767124E-2</v>
      </c>
      <c r="M62" s="33">
        <f t="shared" si="6"/>
        <v>2256</v>
      </c>
      <c r="O62" s="8"/>
    </row>
    <row r="63" spans="1:15" s="7" customFormat="1" ht="27" customHeight="1" x14ac:dyDescent="0.3">
      <c r="A63" s="40">
        <v>51</v>
      </c>
      <c r="B63" s="44" t="s">
        <v>74</v>
      </c>
      <c r="C63" s="29">
        <v>415</v>
      </c>
      <c r="D63" s="29">
        <v>450</v>
      </c>
      <c r="E63" s="29">
        <v>502</v>
      </c>
      <c r="F63" s="35">
        <f t="shared" si="4"/>
        <v>455.66666666666669</v>
      </c>
      <c r="G63" s="29">
        <v>1</v>
      </c>
      <c r="H63" s="30">
        <v>6</v>
      </c>
      <c r="I63" s="30">
        <v>1</v>
      </c>
      <c r="J63" s="31">
        <f t="shared" si="0"/>
        <v>455.66666666666669</v>
      </c>
      <c r="K63" s="31">
        <f t="shared" si="1"/>
        <v>43.775944688074219</v>
      </c>
      <c r="L63" s="32">
        <f t="shared" si="2"/>
        <v>9.6070105387141655E-2</v>
      </c>
      <c r="M63" s="33">
        <f t="shared" si="6"/>
        <v>2734</v>
      </c>
      <c r="O63" s="8"/>
    </row>
    <row r="64" spans="1:15" s="7" customFormat="1" ht="35.25" customHeight="1" x14ac:dyDescent="0.3">
      <c r="A64" s="40">
        <v>52</v>
      </c>
      <c r="B64" s="44" t="s">
        <v>75</v>
      </c>
      <c r="C64" s="29">
        <v>107.28</v>
      </c>
      <c r="D64" s="29">
        <v>132</v>
      </c>
      <c r="E64" s="29">
        <v>145</v>
      </c>
      <c r="F64" s="35">
        <f t="shared" si="4"/>
        <v>128.09333333333333</v>
      </c>
      <c r="G64" s="29">
        <v>1</v>
      </c>
      <c r="H64" s="30">
        <v>10</v>
      </c>
      <c r="I64" s="30">
        <v>1</v>
      </c>
      <c r="J64" s="31">
        <f t="shared" si="0"/>
        <v>128.09333333333333</v>
      </c>
      <c r="K64" s="31">
        <f t="shared" si="1"/>
        <v>19.161057730024599</v>
      </c>
      <c r="L64" s="32">
        <f t="shared" si="2"/>
        <v>0.14958668988777402</v>
      </c>
      <c r="M64" s="33">
        <f t="shared" si="6"/>
        <v>1280.9333333333334</v>
      </c>
      <c r="O64" s="8"/>
    </row>
    <row r="65" spans="1:15" s="7" customFormat="1" ht="39.75" customHeight="1" x14ac:dyDescent="0.3">
      <c r="A65" s="40">
        <v>53</v>
      </c>
      <c r="B65" s="44" t="s">
        <v>76</v>
      </c>
      <c r="C65" s="29">
        <v>127.68</v>
      </c>
      <c r="D65" s="29">
        <v>140</v>
      </c>
      <c r="E65" s="29">
        <v>154</v>
      </c>
      <c r="F65" s="35">
        <f t="shared" si="4"/>
        <v>140.56</v>
      </c>
      <c r="G65" s="29">
        <v>1</v>
      </c>
      <c r="H65" s="30">
        <v>10</v>
      </c>
      <c r="I65" s="30">
        <v>1</v>
      </c>
      <c r="J65" s="31">
        <f t="shared" si="0"/>
        <v>140.56</v>
      </c>
      <c r="K65" s="31">
        <f t="shared" si="1"/>
        <v>13.168933138261426</v>
      </c>
      <c r="L65" s="32">
        <f t="shared" si="2"/>
        <v>9.3689051922747763E-2</v>
      </c>
      <c r="M65" s="33">
        <f t="shared" si="6"/>
        <v>1405.6</v>
      </c>
      <c r="O65" s="8"/>
    </row>
    <row r="66" spans="1:15" s="7" customFormat="1" ht="39.75" customHeight="1" x14ac:dyDescent="0.3">
      <c r="A66" s="40">
        <v>54</v>
      </c>
      <c r="B66" s="44" t="s">
        <v>77</v>
      </c>
      <c r="C66" s="29">
        <v>161.72</v>
      </c>
      <c r="D66" s="29">
        <v>165</v>
      </c>
      <c r="E66" s="29">
        <v>174</v>
      </c>
      <c r="F66" s="35">
        <f t="shared" si="4"/>
        <v>166.90666666666667</v>
      </c>
      <c r="G66" s="29">
        <v>1</v>
      </c>
      <c r="H66" s="30">
        <v>10</v>
      </c>
      <c r="I66" s="30">
        <v>1</v>
      </c>
      <c r="J66" s="31">
        <f t="shared" si="0"/>
        <v>166.90666666666667</v>
      </c>
      <c r="K66" s="31">
        <f t="shared" si="1"/>
        <v>6.3581548686182012</v>
      </c>
      <c r="L66" s="32">
        <f t="shared" si="2"/>
        <v>3.8094073745515662E-2</v>
      </c>
      <c r="M66" s="33">
        <f t="shared" si="6"/>
        <v>1669.0666666666666</v>
      </c>
      <c r="O66" s="8"/>
    </row>
    <row r="67" spans="1:15" s="7" customFormat="1" ht="39" customHeight="1" x14ac:dyDescent="0.3">
      <c r="A67" s="40">
        <v>55</v>
      </c>
      <c r="B67" s="44" t="s">
        <v>78</v>
      </c>
      <c r="C67" s="29">
        <v>223.64</v>
      </c>
      <c r="D67" s="29">
        <v>273</v>
      </c>
      <c r="E67" s="29">
        <v>280</v>
      </c>
      <c r="F67" s="35">
        <f t="shared" si="4"/>
        <v>258.88</v>
      </c>
      <c r="G67" s="29">
        <v>1</v>
      </c>
      <c r="H67" s="30">
        <v>10</v>
      </c>
      <c r="I67" s="30">
        <v>1</v>
      </c>
      <c r="J67" s="31">
        <f t="shared" si="0"/>
        <v>258.88</v>
      </c>
      <c r="K67" s="31">
        <f t="shared" si="1"/>
        <v>30.718776017282988</v>
      </c>
      <c r="L67" s="32">
        <f t="shared" si="2"/>
        <v>0.11866029054883726</v>
      </c>
      <c r="M67" s="33">
        <f t="shared" si="6"/>
        <v>2588.8000000000002</v>
      </c>
      <c r="O67" s="8"/>
    </row>
    <row r="68" spans="1:15" s="7" customFormat="1" ht="42" customHeight="1" x14ac:dyDescent="0.3">
      <c r="A68" s="40">
        <v>56</v>
      </c>
      <c r="B68" s="44" t="s">
        <v>79</v>
      </c>
      <c r="C68" s="29">
        <v>279.2</v>
      </c>
      <c r="D68" s="29">
        <v>286</v>
      </c>
      <c r="E68" s="29">
        <v>290</v>
      </c>
      <c r="F68" s="35">
        <f t="shared" si="4"/>
        <v>285.06666666666666</v>
      </c>
      <c r="G68" s="29">
        <v>1</v>
      </c>
      <c r="H68" s="30">
        <v>5</v>
      </c>
      <c r="I68" s="30">
        <v>1</v>
      </c>
      <c r="J68" s="31">
        <f t="shared" si="0"/>
        <v>285.06666666666666</v>
      </c>
      <c r="K68" s="31">
        <f t="shared" si="1"/>
        <v>5.4601587278515451</v>
      </c>
      <c r="L68" s="32">
        <f t="shared" si="2"/>
        <v>1.915397121556903E-2</v>
      </c>
      <c r="M68" s="33">
        <f t="shared" si="6"/>
        <v>1425.3333333333333</v>
      </c>
      <c r="O68" s="8"/>
    </row>
    <row r="69" spans="1:15" s="7" customFormat="1" ht="51.75" customHeight="1" x14ac:dyDescent="0.3">
      <c r="A69" s="40">
        <v>57</v>
      </c>
      <c r="B69" s="44" t="s">
        <v>80</v>
      </c>
      <c r="C69" s="29">
        <v>401.68</v>
      </c>
      <c r="D69" s="29">
        <v>497</v>
      </c>
      <c r="E69" s="29">
        <v>513</v>
      </c>
      <c r="F69" s="35">
        <f t="shared" si="4"/>
        <v>470.56</v>
      </c>
      <c r="G69" s="29">
        <v>1</v>
      </c>
      <c r="H69" s="30">
        <v>5</v>
      </c>
      <c r="I69" s="30">
        <v>1</v>
      </c>
      <c r="J69" s="31">
        <f t="shared" si="0"/>
        <v>470.56</v>
      </c>
      <c r="K69" s="31">
        <f t="shared" si="1"/>
        <v>60.185885388519019</v>
      </c>
      <c r="L69" s="32">
        <f t="shared" si="2"/>
        <v>0.12790268061143961</v>
      </c>
      <c r="M69" s="33">
        <f t="shared" si="6"/>
        <v>2352.8000000000002</v>
      </c>
      <c r="O69" s="8"/>
    </row>
    <row r="70" spans="1:15" s="7" customFormat="1" ht="57.75" customHeight="1" x14ac:dyDescent="0.3">
      <c r="A70" s="40">
        <v>58</v>
      </c>
      <c r="B70" s="44" t="s">
        <v>81</v>
      </c>
      <c r="C70" s="29">
        <v>665.28</v>
      </c>
      <c r="D70" s="29">
        <v>750</v>
      </c>
      <c r="E70" s="29">
        <v>770</v>
      </c>
      <c r="F70" s="35">
        <f t="shared" si="4"/>
        <v>728.42666666666662</v>
      </c>
      <c r="G70" s="29">
        <v>1</v>
      </c>
      <c r="H70" s="30">
        <v>12</v>
      </c>
      <c r="I70" s="30">
        <v>1</v>
      </c>
      <c r="J70" s="31">
        <f t="shared" si="0"/>
        <v>728.42666666666662</v>
      </c>
      <c r="K70" s="31">
        <f t="shared" si="1"/>
        <v>55.593400087900136</v>
      </c>
      <c r="L70" s="32">
        <f t="shared" si="2"/>
        <v>7.6319830989026768E-2</v>
      </c>
      <c r="M70" s="33">
        <f t="shared" si="6"/>
        <v>8741.119999999999</v>
      </c>
      <c r="O70" s="8"/>
    </row>
    <row r="71" spans="1:15" s="7" customFormat="1" ht="54" customHeight="1" x14ac:dyDescent="0.3">
      <c r="A71" s="40">
        <v>59</v>
      </c>
      <c r="B71" s="44" t="s">
        <v>82</v>
      </c>
      <c r="C71" s="29">
        <v>778.92</v>
      </c>
      <c r="D71" s="29">
        <v>810</v>
      </c>
      <c r="E71" s="29">
        <v>840</v>
      </c>
      <c r="F71" s="35">
        <f t="shared" si="4"/>
        <v>809.64</v>
      </c>
      <c r="G71" s="29">
        <v>1</v>
      </c>
      <c r="H71" s="30">
        <v>10</v>
      </c>
      <c r="I71" s="30">
        <v>1</v>
      </c>
      <c r="J71" s="31">
        <f t="shared" si="0"/>
        <v>809.64</v>
      </c>
      <c r="K71" s="31">
        <f t="shared" si="1"/>
        <v>30.541591314140806</v>
      </c>
      <c r="L71" s="32">
        <f t="shared" si="2"/>
        <v>3.7722433815202815E-2</v>
      </c>
      <c r="M71" s="33">
        <f t="shared" si="6"/>
        <v>8096.4</v>
      </c>
      <c r="O71" s="8"/>
    </row>
    <row r="72" spans="1:15" s="7" customFormat="1" ht="42.75" customHeight="1" x14ac:dyDescent="0.3">
      <c r="A72" s="40">
        <v>60</v>
      </c>
      <c r="B72" s="44" t="s">
        <v>83</v>
      </c>
      <c r="C72" s="29">
        <v>490.32</v>
      </c>
      <c r="D72" s="29">
        <v>520</v>
      </c>
      <c r="E72" s="29">
        <v>530</v>
      </c>
      <c r="F72" s="35">
        <f t="shared" si="4"/>
        <v>513.43999999999994</v>
      </c>
      <c r="G72" s="29">
        <v>1</v>
      </c>
      <c r="H72" s="30">
        <v>16</v>
      </c>
      <c r="I72" s="30">
        <v>1</v>
      </c>
      <c r="J72" s="31">
        <f t="shared" si="0"/>
        <v>513.43999999999994</v>
      </c>
      <c r="K72" s="31">
        <f t="shared" si="1"/>
        <v>20.637364172781371</v>
      </c>
      <c r="L72" s="32">
        <f t="shared" si="2"/>
        <v>4.0194305415981173E-2</v>
      </c>
      <c r="M72" s="33">
        <f t="shared" si="6"/>
        <v>8215.0399999999991</v>
      </c>
      <c r="O72" s="8"/>
    </row>
    <row r="73" spans="1:15" s="7" customFormat="1" ht="48.75" customHeight="1" x14ac:dyDescent="0.3">
      <c r="A73" s="40">
        <v>61</v>
      </c>
      <c r="B73" s="44" t="s">
        <v>84</v>
      </c>
      <c r="C73" s="29">
        <v>960.48</v>
      </c>
      <c r="D73" s="29">
        <v>1015</v>
      </c>
      <c r="E73" s="29">
        <v>1250</v>
      </c>
      <c r="F73" s="35">
        <f t="shared" si="4"/>
        <v>1075.1600000000001</v>
      </c>
      <c r="G73" s="29">
        <v>1</v>
      </c>
      <c r="H73" s="30">
        <v>10</v>
      </c>
      <c r="I73" s="30">
        <v>1</v>
      </c>
      <c r="J73" s="31">
        <f t="shared" si="0"/>
        <v>1075.1600000000001</v>
      </c>
      <c r="K73" s="31">
        <f t="shared" si="1"/>
        <v>153.85017647048693</v>
      </c>
      <c r="L73" s="32">
        <f t="shared" si="2"/>
        <v>0.14309514534626189</v>
      </c>
      <c r="M73" s="33">
        <f t="shared" si="6"/>
        <v>10751.6</v>
      </c>
      <c r="O73" s="8"/>
    </row>
    <row r="74" spans="1:15" s="7" customFormat="1" ht="45" customHeight="1" x14ac:dyDescent="0.3">
      <c r="A74" s="40">
        <v>62</v>
      </c>
      <c r="B74" s="44" t="s">
        <v>85</v>
      </c>
      <c r="C74" s="29">
        <v>235.44</v>
      </c>
      <c r="D74" s="29">
        <v>380</v>
      </c>
      <c r="E74" s="29">
        <v>410</v>
      </c>
      <c r="F74" s="35">
        <f t="shared" si="4"/>
        <v>341.81333333333333</v>
      </c>
      <c r="G74" s="29">
        <v>1</v>
      </c>
      <c r="H74" s="30">
        <v>12</v>
      </c>
      <c r="I74" s="30">
        <v>1</v>
      </c>
      <c r="J74" s="31">
        <f t="shared" si="0"/>
        <v>341.81333333333333</v>
      </c>
      <c r="K74" s="31">
        <f t="shared" si="1"/>
        <v>93.335226647463159</v>
      </c>
      <c r="L74" s="32">
        <f t="shared" si="2"/>
        <v>0.27305905751910348</v>
      </c>
      <c r="M74" s="33">
        <f t="shared" si="6"/>
        <v>4101.76</v>
      </c>
      <c r="O74" s="8"/>
    </row>
    <row r="75" spans="1:15" s="7" customFormat="1" ht="42" customHeight="1" x14ac:dyDescent="0.3">
      <c r="A75" s="40">
        <v>63</v>
      </c>
      <c r="B75" s="44" t="s">
        <v>86</v>
      </c>
      <c r="C75" s="29">
        <v>313.68</v>
      </c>
      <c r="D75" s="29">
        <v>450</v>
      </c>
      <c r="E75" s="29">
        <v>470</v>
      </c>
      <c r="F75" s="35">
        <f t="shared" si="4"/>
        <v>411.22666666666669</v>
      </c>
      <c r="G75" s="29">
        <v>1</v>
      </c>
      <c r="H75" s="30">
        <v>10</v>
      </c>
      <c r="I75" s="30">
        <v>1</v>
      </c>
      <c r="J75" s="31">
        <f t="shared" si="0"/>
        <v>411.22666666666669</v>
      </c>
      <c r="K75" s="31">
        <f t="shared" si="1"/>
        <v>85.067703232973884</v>
      </c>
      <c r="L75" s="32">
        <f t="shared" si="2"/>
        <v>0.20686329493784583</v>
      </c>
      <c r="M75" s="33">
        <f t="shared" si="6"/>
        <v>4112.2666666666664</v>
      </c>
      <c r="O75" s="8"/>
    </row>
    <row r="76" spans="1:15" s="7" customFormat="1" ht="41.25" customHeight="1" x14ac:dyDescent="0.3">
      <c r="A76" s="40">
        <v>64</v>
      </c>
      <c r="B76" s="44" t="s">
        <v>87</v>
      </c>
      <c r="C76" s="29">
        <v>413.04</v>
      </c>
      <c r="D76" s="29">
        <v>540</v>
      </c>
      <c r="E76" s="29">
        <v>620</v>
      </c>
      <c r="F76" s="35">
        <f t="shared" si="4"/>
        <v>524.34666666666669</v>
      </c>
      <c r="G76" s="29">
        <v>1</v>
      </c>
      <c r="H76" s="30">
        <v>10</v>
      </c>
      <c r="I76" s="30">
        <v>1</v>
      </c>
      <c r="J76" s="31">
        <f t="shared" ref="J76:J79" si="7">AVERAGE(C76,D76,E76)</f>
        <v>524.34666666666669</v>
      </c>
      <c r="K76" s="31">
        <f t="shared" ref="K76:K79" si="8">STDEV(C76,D76,E76)</f>
        <v>104.36417265198504</v>
      </c>
      <c r="L76" s="32">
        <f t="shared" ref="L76:L79" si="9">K76/J76</f>
        <v>0.1990365902684961</v>
      </c>
      <c r="M76" s="33">
        <f t="shared" si="6"/>
        <v>5243.4666666666672</v>
      </c>
      <c r="O76" s="8"/>
    </row>
    <row r="77" spans="1:15" s="7" customFormat="1" ht="42" customHeight="1" x14ac:dyDescent="0.3">
      <c r="A77" s="40">
        <v>65</v>
      </c>
      <c r="B77" s="44" t="s">
        <v>88</v>
      </c>
      <c r="C77" s="29">
        <v>1614.24</v>
      </c>
      <c r="D77" s="29">
        <v>1845</v>
      </c>
      <c r="E77" s="29">
        <v>1850</v>
      </c>
      <c r="F77" s="35">
        <f t="shared" ref="F77:F79" si="10">(C77+D77+E77)/3</f>
        <v>1769.7466666666667</v>
      </c>
      <c r="G77" s="29">
        <v>1</v>
      </c>
      <c r="H77" s="30">
        <v>10</v>
      </c>
      <c r="I77" s="30">
        <v>1</v>
      </c>
      <c r="J77" s="31">
        <f t="shared" si="7"/>
        <v>1769.7466666666667</v>
      </c>
      <c r="K77" s="31">
        <f t="shared" si="8"/>
        <v>134.69592619427408</v>
      </c>
      <c r="L77" s="32">
        <f t="shared" si="9"/>
        <v>7.6110286704466595E-2</v>
      </c>
      <c r="M77" s="33">
        <f t="shared" si="6"/>
        <v>17697.466666666667</v>
      </c>
      <c r="O77" s="8"/>
    </row>
    <row r="78" spans="1:15" s="7" customFormat="1" ht="41.25" customHeight="1" x14ac:dyDescent="0.3">
      <c r="A78" s="40">
        <v>66</v>
      </c>
      <c r="B78" s="44" t="s">
        <v>89</v>
      </c>
      <c r="C78" s="29">
        <v>2106</v>
      </c>
      <c r="D78" s="29">
        <v>2250</v>
      </c>
      <c r="E78" s="29">
        <v>2420</v>
      </c>
      <c r="F78" s="35">
        <f t="shared" si="10"/>
        <v>2258.6666666666665</v>
      </c>
      <c r="G78" s="29">
        <v>1</v>
      </c>
      <c r="H78" s="30">
        <v>10</v>
      </c>
      <c r="I78" s="30">
        <v>1</v>
      </c>
      <c r="J78" s="31">
        <f t="shared" si="7"/>
        <v>2258.6666666666665</v>
      </c>
      <c r="K78" s="31">
        <f t="shared" si="8"/>
        <v>157.17930313286587</v>
      </c>
      <c r="L78" s="32">
        <f t="shared" si="9"/>
        <v>6.9589419923051593E-2</v>
      </c>
      <c r="M78" s="33">
        <f t="shared" si="6"/>
        <v>22586.666666666664</v>
      </c>
      <c r="O78" s="8"/>
    </row>
    <row r="79" spans="1:15" s="7" customFormat="1" ht="47.25" customHeight="1" x14ac:dyDescent="0.3">
      <c r="A79" s="40">
        <v>67</v>
      </c>
      <c r="B79" s="44" t="s">
        <v>90</v>
      </c>
      <c r="C79" s="29">
        <v>3030.12</v>
      </c>
      <c r="D79" s="29">
        <v>3380</v>
      </c>
      <c r="E79" s="29">
        <v>3450</v>
      </c>
      <c r="F79" s="35">
        <f t="shared" si="10"/>
        <v>3286.7066666666665</v>
      </c>
      <c r="G79" s="29">
        <v>1</v>
      </c>
      <c r="H79" s="30">
        <v>6</v>
      </c>
      <c r="I79" s="30">
        <v>1</v>
      </c>
      <c r="J79" s="31">
        <f t="shared" si="7"/>
        <v>3286.7066666666665</v>
      </c>
      <c r="K79" s="31">
        <f t="shared" si="8"/>
        <v>224.95007920277192</v>
      </c>
      <c r="L79" s="32">
        <f t="shared" si="9"/>
        <v>6.8442395996023961E-2</v>
      </c>
      <c r="M79" s="33">
        <f t="shared" si="6"/>
        <v>19720.239999999998</v>
      </c>
      <c r="O79" s="8"/>
    </row>
    <row r="80" spans="1:15" ht="21" customHeight="1" thickBot="1" x14ac:dyDescent="0.35">
      <c r="A80" s="41"/>
      <c r="B80" s="45" t="s">
        <v>12</v>
      </c>
      <c r="C80" s="24">
        <f>SUM(C13:C79)</f>
        <v>22231.320000000003</v>
      </c>
      <c r="D80" s="24">
        <f>SUM(D13:D79)</f>
        <v>22194</v>
      </c>
      <c r="E80" s="24">
        <f>SUM(E13:E79)</f>
        <v>26164</v>
      </c>
      <c r="F80" s="24" t="s">
        <v>6</v>
      </c>
      <c r="G80" s="24" t="s">
        <v>6</v>
      </c>
      <c r="H80" s="25" t="s">
        <v>6</v>
      </c>
      <c r="I80" s="25" t="s">
        <v>6</v>
      </c>
      <c r="J80" s="25" t="s">
        <v>6</v>
      </c>
      <c r="K80" s="25" t="s">
        <v>6</v>
      </c>
      <c r="L80" s="25" t="s">
        <v>6</v>
      </c>
      <c r="M80" s="26" t="s">
        <v>6</v>
      </c>
    </row>
    <row r="81" spans="1:13" ht="21" customHeight="1" thickBot="1" x14ac:dyDescent="0.35">
      <c r="A81" s="42"/>
      <c r="B81" s="71" t="s">
        <v>11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11">
        <f>SUM(M13:M79)</f>
        <v>211733.80333333334</v>
      </c>
    </row>
    <row r="82" spans="1:13" ht="21" customHeight="1" x14ac:dyDescent="0.3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0"/>
    </row>
    <row r="83" spans="1:13" ht="21" customHeight="1" x14ac:dyDescent="0.3">
      <c r="A83" s="68" t="s">
        <v>92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</row>
    <row r="84" spans="1:13" x14ac:dyDescent="0.3">
      <c r="A84" s="14"/>
      <c r="B84" s="12"/>
      <c r="C84" s="12"/>
      <c r="D84" s="12"/>
      <c r="E84" s="12"/>
      <c r="F84" s="13"/>
      <c r="G84" s="13"/>
      <c r="H84" s="13"/>
      <c r="I84" s="13"/>
      <c r="J84" s="13"/>
      <c r="K84" s="13"/>
      <c r="L84" s="13"/>
      <c r="M84" s="13"/>
    </row>
    <row r="85" spans="1:13" s="8" customFormat="1" x14ac:dyDescent="0.3">
      <c r="A85" s="58" t="s">
        <v>23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</row>
    <row r="86" spans="1:13" s="8" customFormat="1" x14ac:dyDescent="0.3">
      <c r="A86" s="3"/>
      <c r="B86" s="9"/>
      <c r="C86" s="2"/>
      <c r="D86" s="2"/>
      <c r="E86" s="2"/>
      <c r="F86" s="2"/>
      <c r="G86" s="2"/>
      <c r="H86" s="2"/>
      <c r="I86" s="2"/>
      <c r="J86" s="2"/>
      <c r="K86" s="37"/>
      <c r="L86" s="2"/>
      <c r="M86" s="2"/>
    </row>
    <row r="88" spans="1:13" ht="20.25" x14ac:dyDescent="0.3">
      <c r="C88" s="36" t="s">
        <v>22</v>
      </c>
      <c r="D88" s="36"/>
      <c r="E88" s="36"/>
      <c r="F88" s="36"/>
      <c r="G88" s="36"/>
    </row>
  </sheetData>
  <mergeCells count="20">
    <mergeCell ref="A85:M85"/>
    <mergeCell ref="F10:F11"/>
    <mergeCell ref="A9:A11"/>
    <mergeCell ref="B9:B11"/>
    <mergeCell ref="C9:F9"/>
    <mergeCell ref="A83:M83"/>
    <mergeCell ref="M10:M11"/>
    <mergeCell ref="I9:I11"/>
    <mergeCell ref="B81:L81"/>
    <mergeCell ref="J9:L9"/>
    <mergeCell ref="J10:J11"/>
    <mergeCell ref="K10:K11"/>
    <mergeCell ref="J1:M1"/>
    <mergeCell ref="A3:M3"/>
    <mergeCell ref="A4:M4"/>
    <mergeCell ref="A7:M7"/>
    <mergeCell ref="L10:L11"/>
    <mergeCell ref="H9:H11"/>
    <mergeCell ref="G9:G11"/>
    <mergeCell ref="A6:D6"/>
  </mergeCells>
  <printOptions horizontalCentered="1" verticalCentered="1"/>
  <pageMargins left="0.25" right="0.25" top="0.75" bottom="0.75" header="0.3" footer="0.3"/>
  <pageSetup paperSize="9" scale="52" fitToHeight="0" orientation="landscape" r:id="rId1"/>
  <rowBreaks count="1" manualBreakCount="1">
    <brk id="8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услуга</vt:lpstr>
      <vt:lpstr>услуга!Заголовки_для_печати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2020-08-27T08:08:40Z</cp:lastPrinted>
  <dcterms:created xsi:type="dcterms:W3CDTF">2016-08-25T12:47:15Z</dcterms:created>
  <dcterms:modified xsi:type="dcterms:W3CDTF">2020-08-28T13:36:36Z</dcterms:modified>
</cp:coreProperties>
</file>