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НМЦК!$A$6:$N$10</definedName>
    <definedName name="_xlnm.Print_Area" localSheetId="0">НМЦК!$A$1:$N$16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6"/>
  <c r="N6"/>
  <c r="J6"/>
  <c r="J7"/>
  <c r="J8"/>
  <c r="J9"/>
  <c r="J10"/>
  <c r="J11"/>
  <c r="H6"/>
  <c r="H7"/>
  <c r="H8"/>
  <c r="H9"/>
  <c r="H10"/>
  <c r="H11"/>
  <c r="F6"/>
  <c r="F7"/>
  <c r="F8"/>
  <c r="F9"/>
  <c r="F10"/>
  <c r="F11"/>
  <c r="N11"/>
  <c r="L6"/>
  <c r="M6"/>
  <c r="L7"/>
  <c r="L8"/>
  <c r="L9"/>
  <c r="L10"/>
  <c r="M10"/>
  <c r="M8"/>
  <c r="M7"/>
  <c r="M9"/>
</calcChain>
</file>

<file path=xl/sharedStrings.xml><?xml version="1.0" encoding="utf-8"?>
<sst xmlns="http://schemas.openxmlformats.org/spreadsheetml/2006/main" count="34" uniqueCount="26">
  <si>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</si>
  <si>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</si>
  <si>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</si>
  <si>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</si>
  <si>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</si>
  <si>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</si>
  <si>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</si>
  <si>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</si>
  <si>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</si>
  <si>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</si>
  <si>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</si>
  <si>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</si>
  <si>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</si>
  <si>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</si>
  <si>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</si>
  <si>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наборов медицинских для минимально инвазивных вмешательств</t>
  </si>
  <si>
    <t>Источник 1
 КП № 1131 от 29.03.2023</t>
  </si>
  <si>
    <t>Источник 2
 КП № 22 от 29.03.2023</t>
  </si>
  <si>
    <t>Источник 3
 КП № б/н от 29.03.2023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</si>
  <si>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232 666,90 рублей </t>
    </r>
    <r>
      <rPr>
        <sz val="12"/>
        <rFont val="Times New Roman"/>
        <family val="1"/>
        <charset val="204"/>
      </rPr>
      <t>(Двести тридцать две тысячи шестьсот шестьдесят шесть рублей 90 копеек).</t>
    </r>
  </si>
  <si>
    <t xml:space="preserve">Наборы медицинские для минимально инвазивных вмешательств к комплексу лечебно-диагностическому «Эндо-МИТ-М». </t>
  </si>
  <si>
    <t>Набор инструментов для чрескожного дренирования полостных образований: дренаж 9СН (полиуретан рентгеноконтрасный  с гидрофильным покрытием, с нитью), канюля установочная,удлинитель, мочеприемник.</t>
  </si>
  <si>
    <t>Наборы медицинские для минимально инвазивных вмешательств к комплексу лечебно-диагностическому «Эндо-МИТ-М». Набор инструментов для чрескожного дренирования полостных образований: дренаж 12СН  (полиуретан рентгеноконтрасный  с гидрофильным покрытием, с нитью), канюля установочная,удлинитель, мочеприемник.</t>
  </si>
  <si>
    <t>Наборы медицинские для минимально инвазивных вмешательств к комплексу лечебно-диагностическому «Эндо-МИТ-М». Набор для чрескожного дренирования мочевого пузыря (цистостомический): катетер цистостомический 14 СН,  троакар,  интродюсер (разрывной), удлинитель, мочеприемник.</t>
  </si>
  <si>
    <t>Наборы медицинские для минимально инвазивных вмешательств к комплексу лечебно-диагностическому «Эндо-МИТ-М». Набор стента наружного мочеточникового типа «свиной хвост»: стент наружный мочеточниковый типа «свиной хвост» 7СН, 70 см (откр., отверстия на «свином хвосте»).</t>
  </si>
  <si>
    <t>шт.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</si>
</sst>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192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192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19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19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71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00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00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419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419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03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03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03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03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03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03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5"/>
  <sheetViews>
    <sheetView tabSelected="1" topLeftCell="A6" zoomScaleNormal="130" workbookViewId="0">
      <selection activeCell="F10" sqref="F10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1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4.75" customHeight="1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29.25" customHeight="1">
      <c r="A5" s="31"/>
      <c r="B5" s="33"/>
      <c r="C5" s="31"/>
      <c r="D5" s="29"/>
      <c r="E5" s="26" t="s">
        <v>16</v>
      </c>
      <c r="F5" s="26"/>
      <c r="G5" s="26" t="s">
        <v>17</v>
      </c>
      <c r="H5" s="26"/>
      <c r="I5" s="26" t="s">
        <v>18</v>
      </c>
      <c r="J5" s="26"/>
      <c r="K5" s="24"/>
      <c r="L5" s="24"/>
      <c r="M5" s="24"/>
      <c r="N5" s="25"/>
    </row>
    <row r="6" spans="1:14" ht="51">
      <c r="A6" s="20">
        <v>1</v>
      </c>
      <c r="B6" s="23" t="s">
        <v>20</v>
      </c>
      <c r="C6" s="21" t="s">
        <v>25</v>
      </c>
      <c r="D6" s="19">
        <v>20</v>
      </c>
      <c r="E6" s="17">
        <v>4140</v>
      </c>
      <c r="F6" s="10">
        <f>D6*E6</f>
        <v>82800</v>
      </c>
      <c r="G6" s="17">
        <v>4400</v>
      </c>
      <c r="H6" s="10">
        <f>G6*D6</f>
        <v>88000</v>
      </c>
      <c r="I6" s="17">
        <v>4260</v>
      </c>
      <c r="J6" s="10">
        <f>I6*D6</f>
        <v>85200</v>
      </c>
      <c r="K6" s="10">
        <f>(E6+G6+I6)/3</f>
        <v>4266.666666666667</v>
      </c>
      <c r="L6" s="8">
        <f>STDEV(E6,G6,I6)</f>
        <v>130.12814197294946</v>
      </c>
      <c r="M6" s="11">
        <f>L6/K6</f>
        <v>3.0498783274910027E-2</v>
      </c>
      <c r="N6" s="12">
        <f>ROUND(K6,2)*D6</f>
        <v>85333.4</v>
      </c>
    </row>
    <row r="7" spans="1:14" s="6" customFormat="1" ht="89.25">
      <c r="A7" s="20">
        <v>2</v>
      </c>
      <c r="B7" s="23" t="s">
        <v>21</v>
      </c>
      <c r="C7" s="21" t="s">
        <v>25</v>
      </c>
      <c r="D7" s="19">
        <v>10</v>
      </c>
      <c r="E7" s="17">
        <v>4140</v>
      </c>
      <c r="F7" s="10">
        <f>D7*E7</f>
        <v>41400</v>
      </c>
      <c r="G7" s="17">
        <v>4400</v>
      </c>
      <c r="H7" s="10">
        <f>G7*D7</f>
        <v>44000</v>
      </c>
      <c r="I7" s="17">
        <v>4260</v>
      </c>
      <c r="J7" s="10">
        <f>I7*D7</f>
        <v>42600</v>
      </c>
      <c r="K7" s="10">
        <f>(E7+G7+I7)/3</f>
        <v>4266.666666666667</v>
      </c>
      <c r="L7" s="8">
        <f>STDEV(E7,G7,I7)</f>
        <v>130.12814197294946</v>
      </c>
      <c r="M7" s="11">
        <f>L7/K7</f>
        <v>3.0498783274910027E-2</v>
      </c>
      <c r="N7" s="12">
        <f>ROUND(K7,2)*D7</f>
        <v>42666.7</v>
      </c>
    </row>
    <row r="8" spans="1:14" s="6" customFormat="1" ht="144" customHeight="1">
      <c r="A8" s="20">
        <v>3</v>
      </c>
      <c r="B8" s="23" t="s">
        <v>22</v>
      </c>
      <c r="C8" s="21" t="s">
        <v>25</v>
      </c>
      <c r="D8" s="19">
        <v>25</v>
      </c>
      <c r="E8" s="17">
        <v>2450</v>
      </c>
      <c r="F8" s="10">
        <f>D8*E8</f>
        <v>61250</v>
      </c>
      <c r="G8" s="17">
        <v>2600</v>
      </c>
      <c r="H8" s="10">
        <f>G8*D8</f>
        <v>65000</v>
      </c>
      <c r="I8" s="17">
        <v>2530</v>
      </c>
      <c r="J8" s="10">
        <f>I8*D8</f>
        <v>63250</v>
      </c>
      <c r="K8" s="10">
        <f>(E8+G8+I8)/3</f>
        <v>2526.6666666666665</v>
      </c>
      <c r="L8" s="8">
        <f>STDEV(E8,G8,I8)</f>
        <v>75.055534994655488</v>
      </c>
      <c r="M8" s="11">
        <f>L8/K8</f>
        <v>2.9705356858043069E-2</v>
      </c>
      <c r="N8" s="12">
        <f>ROUND(K8,2)*D8</f>
        <v>63166.75</v>
      </c>
    </row>
    <row r="9" spans="1:14" s="6" customFormat="1" ht="127.5">
      <c r="A9" s="20">
        <v>4</v>
      </c>
      <c r="B9" s="23" t="s">
        <v>23</v>
      </c>
      <c r="C9" s="21" t="s">
        <v>25</v>
      </c>
      <c r="D9" s="19">
        <v>15</v>
      </c>
      <c r="E9" s="17">
        <v>2460</v>
      </c>
      <c r="F9" s="10">
        <f>D9*E9</f>
        <v>36900</v>
      </c>
      <c r="G9" s="17">
        <v>2640</v>
      </c>
      <c r="H9" s="10">
        <f>G9*D9</f>
        <v>39600</v>
      </c>
      <c r="I9" s="17">
        <v>2540</v>
      </c>
      <c r="J9" s="10">
        <f>I9*D9</f>
        <v>38100</v>
      </c>
      <c r="K9" s="10">
        <f>(E9+G9+I9)/3</f>
        <v>2546.6666666666665</v>
      </c>
      <c r="L9" s="8">
        <f>STDEV(E9,G9,I9)</f>
        <v>90.184995056461332</v>
      </c>
      <c r="M9" s="11">
        <f>L9/K9</f>
        <v>3.5412956174003141E-2</v>
      </c>
      <c r="N9" s="12">
        <f>ROUND(K9,2)*D9</f>
        <v>38200.050000000003</v>
      </c>
    </row>
    <row r="10" spans="1:14" s="6" customFormat="1" ht="127.5">
      <c r="A10" s="20">
        <v>5</v>
      </c>
      <c r="B10" s="23" t="s">
        <v>24</v>
      </c>
      <c r="C10" s="21" t="s">
        <v>25</v>
      </c>
      <c r="D10" s="19">
        <v>15</v>
      </c>
      <c r="E10" s="17">
        <v>210</v>
      </c>
      <c r="F10" s="10">
        <f>D10*E10</f>
        <v>3150</v>
      </c>
      <c r="G10" s="17">
        <v>230</v>
      </c>
      <c r="H10" s="10">
        <f>G10*D10</f>
        <v>3450</v>
      </c>
      <c r="I10" s="17">
        <v>220</v>
      </c>
      <c r="J10" s="10">
        <f>I10*D10</f>
        <v>3300</v>
      </c>
      <c r="K10" s="10">
        <f>(E10+G10+I10)/3</f>
        <v>220</v>
      </c>
      <c r="L10" s="8">
        <f>STDEV(E10,G10,I10)</f>
        <v>10</v>
      </c>
      <c r="M10" s="11">
        <f>L10/K10</f>
        <v>4.5454545454545456E-2</v>
      </c>
      <c r="N10" s="12">
        <f>ROUND(K10,2)*D10</f>
        <v>3300</v>
      </c>
    </row>
    <row r="11" spans="1:14">
      <c r="A11" s="13"/>
      <c r="B11" s="22" t="s">
        <v>10</v>
      </c>
      <c r="C11" s="14"/>
      <c r="D11" s="15"/>
      <c r="E11" s="16"/>
      <c r="F11" s="16">
        <f>SUM(F6:F10)</f>
        <v>225500</v>
      </c>
      <c r="G11" s="16"/>
      <c r="H11" s="16">
        <f>SUM(H6:H10)</f>
        <v>240050</v>
      </c>
      <c r="I11" s="16"/>
      <c r="J11" s="16">
        <f>SUM(J6:J10)</f>
        <v>232450</v>
      </c>
      <c r="K11" s="16"/>
      <c r="L11" s="16"/>
      <c r="M11" s="16"/>
      <c r="N11" s="16">
        <f>SUM(N6:N10)</f>
        <v>232666.89999999997</v>
      </c>
    </row>
    <row r="15" spans="1:14" ht="15.75">
      <c r="A15" s="7"/>
      <c r="B15" s="28" t="s">
        <v>19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</sheetData>
  <mergeCells count="16">
    <mergeCell ref="A1:N1"/>
    <mergeCell ref="B15:N1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2022-11-14T06:50:06Z</cp:lastPrinted>
  <dcterms:created xsi:type="dcterms:W3CDTF">2018-12-14T15:08:00Z</dcterms:created>
  <dcterms:modified xsi:type="dcterms:W3CDTF">2023-04-27T08:54:27Z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