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НМЦК!$A$6:$N$36</definedName>
    <definedName name="_xlnm.Print_Area" localSheetId="0">НМЦК!$A$1:$N$42</definedName>
  </definedNames>
  <calcPr calcId="145621"/>
</workbook>
</file>

<file path=xl/calcChain.xml><?xml version="1.0" encoding="utf-8"?>
<calcChain xmlns="http://schemas.openxmlformats.org/spreadsheetml/2006/main">
  <c r="L7" i="1" l="1"/>
  <c r="K7" i="1"/>
  <c r="N7" i="1" s="1"/>
  <c r="L8" i="1"/>
  <c r="K8" i="1"/>
  <c r="N8" i="1" s="1"/>
  <c r="L9" i="1"/>
  <c r="K9" i="1"/>
  <c r="N9" i="1" s="1"/>
  <c r="L10" i="1"/>
  <c r="K10" i="1"/>
  <c r="L11" i="1"/>
  <c r="K11" i="1"/>
  <c r="L12" i="1"/>
  <c r="K12" i="1"/>
  <c r="N12" i="1"/>
  <c r="L13" i="1"/>
  <c r="K13" i="1"/>
  <c r="N13" i="1"/>
  <c r="L14" i="1"/>
  <c r="K14" i="1"/>
  <c r="N14" i="1"/>
  <c r="L15" i="1"/>
  <c r="K15" i="1"/>
  <c r="N15" i="1" s="1"/>
  <c r="L16" i="1"/>
  <c r="K16" i="1"/>
  <c r="N16" i="1" s="1"/>
  <c r="L17" i="1"/>
  <c r="K17" i="1"/>
  <c r="L18" i="1"/>
  <c r="K18" i="1"/>
  <c r="L19" i="1"/>
  <c r="K19" i="1"/>
  <c r="N19" i="1"/>
  <c r="L20" i="1"/>
  <c r="K20" i="1"/>
  <c r="N20" i="1"/>
  <c r="L21" i="1"/>
  <c r="K21" i="1"/>
  <c r="N21" i="1" s="1"/>
  <c r="L22" i="1"/>
  <c r="K22" i="1"/>
  <c r="L23" i="1"/>
  <c r="K23" i="1"/>
  <c r="N23" i="1"/>
  <c r="L24" i="1"/>
  <c r="K24" i="1"/>
  <c r="N24" i="1" s="1"/>
  <c r="L25" i="1"/>
  <c r="K25" i="1"/>
  <c r="N25" i="1" s="1"/>
  <c r="L26" i="1"/>
  <c r="K26" i="1"/>
  <c r="L27" i="1"/>
  <c r="K27" i="1"/>
  <c r="N27" i="1" s="1"/>
  <c r="L28" i="1"/>
  <c r="K28" i="1"/>
  <c r="L29" i="1"/>
  <c r="K29" i="1"/>
  <c r="N29" i="1"/>
  <c r="L30" i="1"/>
  <c r="K30" i="1"/>
  <c r="N30" i="1" s="1"/>
  <c r="L31" i="1"/>
  <c r="K31" i="1"/>
  <c r="N31" i="1" s="1"/>
  <c r="L32" i="1"/>
  <c r="K32" i="1"/>
  <c r="N32" i="1" s="1"/>
  <c r="L33" i="1"/>
  <c r="K33" i="1"/>
  <c r="N33" i="1"/>
  <c r="L34" i="1"/>
  <c r="K34" i="1"/>
  <c r="N11" i="1"/>
  <c r="N17" i="1"/>
  <c r="N28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J7" i="1"/>
  <c r="J6" i="1"/>
  <c r="H7" i="1"/>
  <c r="H34" i="1"/>
  <c r="H35" i="1"/>
  <c r="H36" i="1"/>
  <c r="H6" i="1"/>
  <c r="F7" i="1"/>
  <c r="F36" i="1"/>
  <c r="F6" i="1"/>
  <c r="K6" i="1"/>
  <c r="N6" i="1"/>
  <c r="K35" i="1"/>
  <c r="N35" i="1" s="1"/>
  <c r="K36" i="1"/>
  <c r="N36" i="1"/>
  <c r="L35" i="1"/>
  <c r="L36" i="1"/>
  <c r="L6" i="1"/>
  <c r="M7" i="1"/>
  <c r="M23" i="1"/>
  <c r="M31" i="1"/>
  <c r="M27" i="1"/>
  <c r="M21" i="1"/>
  <c r="M15" i="1"/>
  <c r="M6" i="1"/>
  <c r="M26" i="1"/>
  <c r="M18" i="1"/>
  <c r="M11" i="1"/>
  <c r="M36" i="1"/>
  <c r="M19" i="1"/>
  <c r="M35" i="1"/>
  <c r="M34" i="1"/>
  <c r="M12" i="1"/>
  <c r="M10" i="1"/>
  <c r="M28" i="1"/>
  <c r="M22" i="1"/>
  <c r="M13" i="1"/>
  <c r="M33" i="1"/>
  <c r="M24" i="1"/>
  <c r="M17" i="1"/>
  <c r="M8" i="1"/>
  <c r="M29" i="1"/>
  <c r="M20" i="1"/>
  <c r="N34" i="1"/>
  <c r="N26" i="1"/>
  <c r="N22" i="1"/>
  <c r="N18" i="1"/>
  <c r="N10" i="1"/>
  <c r="M32" i="1"/>
  <c r="M30" i="1"/>
  <c r="M25" i="1"/>
  <c r="M16" i="1"/>
  <c r="M14" i="1"/>
  <c r="J37" i="1"/>
  <c r="H37" i="1"/>
  <c r="F37" i="1"/>
  <c r="N37" i="1" l="1"/>
  <c r="M9" i="1"/>
</calcChain>
</file>

<file path=xl/sharedStrings.xml><?xml version="1.0" encoding="utf-8"?>
<sst xmlns="http://schemas.openxmlformats.org/spreadsheetml/2006/main" count="86" uniqueCount="51">
  <si>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</si>
  <si>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</si>
  <si>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</si>
  <si>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</si>
  <si>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</si>
  <si>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</si>
  <si>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</si>
  <si>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</si>
  <si>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</si>
  <si>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</si>
  <si>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</si>
  <si>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</si>
  <si>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</si>
  <si>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</si>
  <si>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</si>
  <si>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набор</t>
  </si>
  <si>
    <t>Поставка реагентов для иммуноферментных исследований</t>
  </si>
  <si>
    <t>Вирус гепатита В поверхностный антиген ИВД, набор, иммуноферментный анализ (ИФА)</t>
  </si>
  <si>
    <t>Вирус гепатита С антитела класса иммуноглобулин G (IgG)/IgМ ИВД, набор, иммуноферментный анализ (ИФА)</t>
  </si>
  <si>
    <t>Набор реагентов для иммуноферментного подтверждения наличия антител к вирусу гепатита С</t>
  </si>
  <si>
    <t>Общий иммуноглобулин Е (IgЕ) ИВД, набор, иммуноферментный анализ (ИФА)</t>
  </si>
  <si>
    <t>Цитомегаловирус (ЦМВ) антитела класса иммуноглобулин М (IgМ) ИВД, набор, иммуноферментный анализ (ИФА)</t>
  </si>
  <si>
    <t>Цитомегаловирус (ЦМВ) антитела класса иммуноглобулин G (IgG) ИВД, набор, иммуноферментный анализ (ИФА)</t>
  </si>
  <si>
    <t>Вирус простого герпеса 1 и 2 тип антитела класса иммуноглобулин G (IgG) ИВД, набор, иммуноферментный анализ (ИФА)</t>
  </si>
  <si>
    <t>Вирус простого герпеса 1 и 2 тип антитела класса иммуноглобулин M (IgM) ИВД, набор, иммуноферментный анализ (ИФА)</t>
  </si>
  <si>
    <t>Ureaplasma urealyticum антитела класса иммуноглобулин A (IgA) ИВД, набор, иммуноферментный анализ (ИФА)</t>
  </si>
  <si>
    <t>Ureaplasma urealyticum антитела класса иммуноглобулин G (IgG) ИВД, набор, иммуноферментный анализ (ИФА)</t>
  </si>
  <si>
    <t>Mycoplasma hominis антитела класса иммуноглобулин G (IgG) ИВД, набор, иммуноферментный анализ (ИФА)</t>
  </si>
  <si>
    <t>Mycoplasma hominis антитела класса иммуноглобулин A (IgA) ИВД, набор, иммуноферментный анализ (ИФА)</t>
  </si>
  <si>
    <t>Chlamydia trachomatis антитела класса иммуноглобулин G (IgG) ИВД, набор, иммуноферментный анализ (ИФА)</t>
  </si>
  <si>
    <t>Treponema pallidum антитела класса иммуноглобулин G (IgG) ИВД, набор, иммуноферментный анализ (ИФА)</t>
  </si>
  <si>
    <t>Treponema pallidum антитела класса иммуноглобулин M (IgM) ИВД, набор, иммуноферментный анализ (ИФА)</t>
  </si>
  <si>
    <t>Treponema pallidum общие антитела ИВД, набор, иммуноферментный анализ (ИФА)</t>
  </si>
  <si>
    <t>Вирус гепатита А антитела класса иммуноглобулин М (IgМ) ИВД, набор, иммуноферментный анализ (ИФА)</t>
  </si>
  <si>
    <t>Вирус гепатита А антитела класса иммуноглобулин G (IgG) ИВД, набор, иммуноферментный анализ (ИФА)</t>
  </si>
  <si>
    <t>Вирус гепатита Е антитела класса иммуноглобулин М (IgМ) ИВД, набор, иммуноферментный анализ (ИФА)</t>
  </si>
  <si>
    <t>Вирус гепатита Е антитела класса иммуноглобулин G (IgG) ИВД, набор, иммуноферментный анализ (ИФА)</t>
  </si>
  <si>
    <t>Множественные гельминты антитела класса иммуноглобулин G (IgG) ИВД, набор, иммуноферментный анализ (ИФА)</t>
  </si>
  <si>
    <t>Giardia lamblia общие антитела ИВД, набор, иммуноферментный анализ (ИФА)</t>
  </si>
  <si>
    <t>Helicobacter pylori общие антитела ИВД, набор, иммуноферментный анализ (ИФА)</t>
  </si>
  <si>
    <t>Treponema pallidum общие антитела ИВД, набор, реакция агглютинации</t>
  </si>
  <si>
    <t>Treponema pallidum реагиновые антитела ИВД, набор, реакция агглютинации</t>
  </si>
  <si>
    <t>Ascaris lumbricoides антитела класса иммуноглобулин G (IgG) ИВД, набор, иммуноферментный анализ (ИФА)</t>
  </si>
  <si>
    <t>Toxoplasma gondii антитела класса иммуноглобулин G (IgG) ИВД, набор, иммуноферментный анализ (ИФА)</t>
  </si>
  <si>
    <t>Toxoplasma gondii антитела класса иммуноглобулин M (IgM) ИВД, набор, иммуноферментный анализ (ИФА)</t>
  </si>
  <si>
    <t>Вирус краснухи антитела класса иммуноглобулин G (IgG) ИВД, набор, иммуноферментный анализ (ИФА)</t>
  </si>
  <si>
    <t>Вирус краснухи антитела класса иммуноглобулин М (IgМ) ИВД, набор, иммуноферментный анализ (ИФА)</t>
  </si>
  <si>
    <t>Источник 2
 КП № 616/2022 от 14.11.2022</t>
  </si>
  <si>
    <t>Источник 3
 КП № 522-2022 от 14.11.2022</t>
  </si>
  <si>
    <t>Источник 1
 КП № 22332 от 10.11.2022</t>
  </si>
  <si>
    <r>
      <t xml:space="preserve">Начальная (максимальная) цена договора составляет: </t>
    </r>
    <r>
      <rPr>
        <b/>
        <sz val="11"/>
        <rFont val="Times New Roman"/>
        <family val="1"/>
        <charset val="204"/>
      </rPr>
      <t>2 790 400,11 рублей</t>
    </r>
    <r>
      <rPr>
        <sz val="11"/>
        <rFont val="Times New Roman"/>
        <family val="1"/>
        <charset val="204"/>
      </rPr>
      <t xml:space="preserve"> (Два миллиона семьсот девяносто тысяч четыреста рублей 11 копеек).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</si>
</sst>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1" x14ac:knownFonts="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4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5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vertical="top" wrapText="1"/>
    </xf>
    <xf numFmtId="3" fontId="24" fillId="9" borderId="0" xfId="0" applyNumberFormat="1" applyFont="1" applyFill="1" applyAlignment="1">
      <alignment horizontal="center" vertical="center" wrapText="1"/>
    </xf>
    <xf numFmtId="4" fontId="24" fillId="9" borderId="0" xfId="0" applyNumberFormat="1" applyFont="1" applyFill="1" applyAlignment="1">
      <alignment horizontal="left" wrapText="1"/>
    </xf>
    <xf numFmtId="4" fontId="2" fillId="9" borderId="0" xfId="0" applyNumberFormat="1" applyFont="1" applyFill="1" applyBorder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9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335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335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3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33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3486150</xdr:rowOff>
    </xdr:from>
    <xdr:to>
      <xdr:col>13</xdr:col>
      <xdr:colOff>1390650</xdr:colOff>
      <xdr:row>32</xdr:row>
      <xdr:rowOff>647700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164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3486150</xdr:rowOff>
    </xdr:from>
    <xdr:to>
      <xdr:col>13</xdr:col>
      <xdr:colOff>1390650</xdr:colOff>
      <xdr:row>33</xdr:row>
      <xdr:rowOff>647700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34</xdr:row>
      <xdr:rowOff>4648200</xdr:rowOff>
    </xdr:from>
    <xdr:to>
      <xdr:col>13</xdr:col>
      <xdr:colOff>1390650</xdr:colOff>
      <xdr:row>34</xdr:row>
      <xdr:rowOff>647700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0459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35</xdr:row>
      <xdr:rowOff>3486150</xdr:rowOff>
    </xdr:from>
    <xdr:to>
      <xdr:col>13</xdr:col>
      <xdr:colOff>1390650</xdr:colOff>
      <xdr:row>35</xdr:row>
      <xdr:rowOff>647700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1107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105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3486150</xdr:rowOff>
    </xdr:from>
    <xdr:to>
      <xdr:col>13</xdr:col>
      <xdr:colOff>1390650</xdr:colOff>
      <xdr:row>8</xdr:row>
      <xdr:rowOff>647700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52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3486150</xdr:rowOff>
    </xdr:from>
    <xdr:to>
      <xdr:col>13</xdr:col>
      <xdr:colOff>1390650</xdr:colOff>
      <xdr:row>9</xdr:row>
      <xdr:rowOff>647700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238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3486150</xdr:rowOff>
    </xdr:from>
    <xdr:to>
      <xdr:col>13</xdr:col>
      <xdr:colOff>1390650</xdr:colOff>
      <xdr:row>10</xdr:row>
      <xdr:rowOff>647700</xdr:rowOff>
    </xdr:to>
    <xdr:pic>
      <xdr:nvPicPr>
        <xdr:cNvPr id="107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8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3486150</xdr:rowOff>
    </xdr:from>
    <xdr:to>
      <xdr:col>13</xdr:col>
      <xdr:colOff>1390650</xdr:colOff>
      <xdr:row>11</xdr:row>
      <xdr:rowOff>647700</xdr:rowOff>
    </xdr:to>
    <xdr:pic>
      <xdr:nvPicPr>
        <xdr:cNvPr id="107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534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3486150</xdr:rowOff>
    </xdr:from>
    <xdr:to>
      <xdr:col>13</xdr:col>
      <xdr:colOff>1390650</xdr:colOff>
      <xdr:row>12</xdr:row>
      <xdr:rowOff>647700</xdr:rowOff>
    </xdr:to>
    <xdr:pic>
      <xdr:nvPicPr>
        <xdr:cNvPr id="108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181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3486150</xdr:rowOff>
    </xdr:from>
    <xdr:to>
      <xdr:col>13</xdr:col>
      <xdr:colOff>1390650</xdr:colOff>
      <xdr:row>13</xdr:row>
      <xdr:rowOff>647700</xdr:rowOff>
    </xdr:to>
    <xdr:pic>
      <xdr:nvPicPr>
        <xdr:cNvPr id="108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829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3486150</xdr:rowOff>
    </xdr:from>
    <xdr:to>
      <xdr:col>13</xdr:col>
      <xdr:colOff>1390650</xdr:colOff>
      <xdr:row>14</xdr:row>
      <xdr:rowOff>647700</xdr:rowOff>
    </xdr:to>
    <xdr:pic>
      <xdr:nvPicPr>
        <xdr:cNvPr id="108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477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</xdr:row>
      <xdr:rowOff>3486150</xdr:rowOff>
    </xdr:from>
    <xdr:to>
      <xdr:col>13</xdr:col>
      <xdr:colOff>1390650</xdr:colOff>
      <xdr:row>15</xdr:row>
      <xdr:rowOff>647700</xdr:rowOff>
    </xdr:to>
    <xdr:pic>
      <xdr:nvPicPr>
        <xdr:cNvPr id="108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9124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3486150</xdr:rowOff>
    </xdr:from>
    <xdr:to>
      <xdr:col>13</xdr:col>
      <xdr:colOff>1390650</xdr:colOff>
      <xdr:row>16</xdr:row>
      <xdr:rowOff>647700</xdr:rowOff>
    </xdr:to>
    <xdr:pic>
      <xdr:nvPicPr>
        <xdr:cNvPr id="108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9772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3486150</xdr:rowOff>
    </xdr:from>
    <xdr:to>
      <xdr:col>13</xdr:col>
      <xdr:colOff>1390650</xdr:colOff>
      <xdr:row>17</xdr:row>
      <xdr:rowOff>647700</xdr:rowOff>
    </xdr:to>
    <xdr:pic>
      <xdr:nvPicPr>
        <xdr:cNvPr id="108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042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3486150</xdr:rowOff>
    </xdr:from>
    <xdr:to>
      <xdr:col>13</xdr:col>
      <xdr:colOff>1390650</xdr:colOff>
      <xdr:row>18</xdr:row>
      <xdr:rowOff>647700</xdr:rowOff>
    </xdr:to>
    <xdr:pic>
      <xdr:nvPicPr>
        <xdr:cNvPr id="108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068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3486150</xdr:rowOff>
    </xdr:from>
    <xdr:to>
      <xdr:col>13</xdr:col>
      <xdr:colOff>1390650</xdr:colOff>
      <xdr:row>19</xdr:row>
      <xdr:rowOff>647700</xdr:rowOff>
    </xdr:to>
    <xdr:pic>
      <xdr:nvPicPr>
        <xdr:cNvPr id="108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715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3486150</xdr:rowOff>
    </xdr:from>
    <xdr:to>
      <xdr:col>13</xdr:col>
      <xdr:colOff>1390650</xdr:colOff>
      <xdr:row>20</xdr:row>
      <xdr:rowOff>647700</xdr:rowOff>
    </xdr:to>
    <xdr:pic>
      <xdr:nvPicPr>
        <xdr:cNvPr id="108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2363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3486150</xdr:rowOff>
    </xdr:from>
    <xdr:to>
      <xdr:col>13</xdr:col>
      <xdr:colOff>1390650</xdr:colOff>
      <xdr:row>21</xdr:row>
      <xdr:rowOff>647700</xdr:rowOff>
    </xdr:to>
    <xdr:pic>
      <xdr:nvPicPr>
        <xdr:cNvPr id="108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28492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22</xdr:row>
      <xdr:rowOff>3486150</xdr:rowOff>
    </xdr:from>
    <xdr:to>
      <xdr:col>13</xdr:col>
      <xdr:colOff>1390650</xdr:colOff>
      <xdr:row>22</xdr:row>
      <xdr:rowOff>647700</xdr:rowOff>
    </xdr:to>
    <xdr:pic>
      <xdr:nvPicPr>
        <xdr:cNvPr id="109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3496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23</xdr:row>
      <xdr:rowOff>3486150</xdr:rowOff>
    </xdr:from>
    <xdr:to>
      <xdr:col>13</xdr:col>
      <xdr:colOff>1390650</xdr:colOff>
      <xdr:row>23</xdr:row>
      <xdr:rowOff>647700</xdr:rowOff>
    </xdr:to>
    <xdr:pic>
      <xdr:nvPicPr>
        <xdr:cNvPr id="109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4144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3486150</xdr:rowOff>
    </xdr:from>
    <xdr:to>
      <xdr:col>13</xdr:col>
      <xdr:colOff>1390650</xdr:colOff>
      <xdr:row>24</xdr:row>
      <xdr:rowOff>647700</xdr:rowOff>
    </xdr:to>
    <xdr:pic>
      <xdr:nvPicPr>
        <xdr:cNvPr id="109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4792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3486150</xdr:rowOff>
    </xdr:from>
    <xdr:to>
      <xdr:col>13</xdr:col>
      <xdr:colOff>1390650</xdr:colOff>
      <xdr:row>25</xdr:row>
      <xdr:rowOff>647700</xdr:rowOff>
    </xdr:to>
    <xdr:pic>
      <xdr:nvPicPr>
        <xdr:cNvPr id="109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5440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26</xdr:row>
      <xdr:rowOff>3486150</xdr:rowOff>
    </xdr:from>
    <xdr:to>
      <xdr:col>13</xdr:col>
      <xdr:colOff>1390650</xdr:colOff>
      <xdr:row>26</xdr:row>
      <xdr:rowOff>647700</xdr:rowOff>
    </xdr:to>
    <xdr:pic>
      <xdr:nvPicPr>
        <xdr:cNvPr id="109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6087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27</xdr:row>
      <xdr:rowOff>3486150</xdr:rowOff>
    </xdr:from>
    <xdr:to>
      <xdr:col>13</xdr:col>
      <xdr:colOff>1390650</xdr:colOff>
      <xdr:row>27</xdr:row>
      <xdr:rowOff>647700</xdr:rowOff>
    </xdr:to>
    <xdr:pic>
      <xdr:nvPicPr>
        <xdr:cNvPr id="109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6573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3486150</xdr:rowOff>
    </xdr:from>
    <xdr:to>
      <xdr:col>13</xdr:col>
      <xdr:colOff>1390650</xdr:colOff>
      <xdr:row>28</xdr:row>
      <xdr:rowOff>647700</xdr:rowOff>
    </xdr:to>
    <xdr:pic>
      <xdr:nvPicPr>
        <xdr:cNvPr id="109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7059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3486150</xdr:rowOff>
    </xdr:from>
    <xdr:to>
      <xdr:col>13</xdr:col>
      <xdr:colOff>1390650</xdr:colOff>
      <xdr:row>29</xdr:row>
      <xdr:rowOff>647700</xdr:rowOff>
    </xdr:to>
    <xdr:pic>
      <xdr:nvPicPr>
        <xdr:cNvPr id="109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7383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3486150</xdr:rowOff>
    </xdr:from>
    <xdr:to>
      <xdr:col>13</xdr:col>
      <xdr:colOff>1390650</xdr:colOff>
      <xdr:row>30</xdr:row>
      <xdr:rowOff>647700</xdr:rowOff>
    </xdr:to>
    <xdr:pic>
      <xdr:nvPicPr>
        <xdr:cNvPr id="109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7868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31</xdr:row>
      <xdr:rowOff>3486150</xdr:rowOff>
    </xdr:from>
    <xdr:to>
      <xdr:col>13</xdr:col>
      <xdr:colOff>1390650</xdr:colOff>
      <xdr:row>31</xdr:row>
      <xdr:rowOff>647700</xdr:rowOff>
    </xdr:to>
    <xdr:pic>
      <xdr:nvPicPr>
        <xdr:cNvPr id="109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516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3486150</xdr:rowOff>
    </xdr:from>
    <xdr:to>
      <xdr:col>13</xdr:col>
      <xdr:colOff>1390650</xdr:colOff>
      <xdr:row>32</xdr:row>
      <xdr:rowOff>647700</xdr:rowOff>
    </xdr:to>
    <xdr:pic>
      <xdr:nvPicPr>
        <xdr:cNvPr id="110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164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33</xdr:row>
      <xdr:rowOff>3486150</xdr:rowOff>
    </xdr:from>
    <xdr:to>
      <xdr:col>13</xdr:col>
      <xdr:colOff>1390650</xdr:colOff>
      <xdr:row>33</xdr:row>
      <xdr:rowOff>647700</xdr:rowOff>
    </xdr:to>
    <xdr:pic>
      <xdr:nvPicPr>
        <xdr:cNvPr id="110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Q42"/>
  <sheetViews>
    <sheetView tabSelected="1" zoomScaleNormal="100" workbookViewId="0">
      <selection activeCell="B41" sqref="B41:N41"/>
    </sheetView>
  </sheetViews>
  <sheetFormatPr defaultRowHeight="12.75" x14ac:dyDescent="0.2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5" ht="24.75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ht="30.75" customHeight="1" x14ac:dyDescent="0.2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5" ht="51" x14ac:dyDescent="0.2">
      <c r="A3" s="37" t="s">
        <v>1</v>
      </c>
      <c r="B3" s="38" t="s">
        <v>11</v>
      </c>
      <c r="C3" s="37" t="s">
        <v>7</v>
      </c>
      <c r="D3" s="35" t="s">
        <v>6</v>
      </c>
      <c r="E3" s="34" t="s">
        <v>2</v>
      </c>
      <c r="F3" s="34"/>
      <c r="G3" s="34"/>
      <c r="H3" s="34"/>
      <c r="I3" s="34"/>
      <c r="J3" s="34"/>
      <c r="K3" s="34" t="s">
        <v>3</v>
      </c>
      <c r="L3" s="34"/>
      <c r="M3" s="34"/>
      <c r="N3" s="8" t="s">
        <v>4</v>
      </c>
    </row>
    <row r="4" spans="1:15" ht="45.75" customHeight="1" x14ac:dyDescent="0.2">
      <c r="A4" s="37"/>
      <c r="B4" s="38"/>
      <c r="C4" s="37"/>
      <c r="D4" s="35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34" t="s">
        <v>8</v>
      </c>
      <c r="L4" s="34" t="s">
        <v>5</v>
      </c>
      <c r="M4" s="34" t="s">
        <v>9</v>
      </c>
      <c r="N4" s="40" t="s">
        <v>12</v>
      </c>
    </row>
    <row r="5" spans="1:15" ht="43.5" customHeight="1" x14ac:dyDescent="0.2">
      <c r="A5" s="37"/>
      <c r="B5" s="39"/>
      <c r="C5" s="37"/>
      <c r="D5" s="35"/>
      <c r="E5" s="41" t="s">
        <v>49</v>
      </c>
      <c r="F5" s="41"/>
      <c r="G5" s="41" t="s">
        <v>47</v>
      </c>
      <c r="H5" s="41"/>
      <c r="I5" s="41" t="s">
        <v>48</v>
      </c>
      <c r="J5" s="41"/>
      <c r="K5" s="34"/>
      <c r="L5" s="34"/>
      <c r="M5" s="34"/>
      <c r="N5" s="40"/>
    </row>
    <row r="6" spans="1:15" ht="38.25" x14ac:dyDescent="0.2">
      <c r="A6" s="19">
        <v>1</v>
      </c>
      <c r="B6" s="31" t="s">
        <v>17</v>
      </c>
      <c r="C6" s="18" t="s">
        <v>15</v>
      </c>
      <c r="D6" s="20">
        <v>27</v>
      </c>
      <c r="E6" s="16">
        <v>10010</v>
      </c>
      <c r="F6" s="9">
        <f>D6*E6</f>
        <v>270270</v>
      </c>
      <c r="G6" s="16">
        <v>10020.1</v>
      </c>
      <c r="H6" s="9">
        <f>D6*G6</f>
        <v>270542.7</v>
      </c>
      <c r="I6" s="16">
        <v>10260.299999999999</v>
      </c>
      <c r="J6" s="9">
        <f>D6*I6</f>
        <v>277028.09999999998</v>
      </c>
      <c r="K6" s="30">
        <f>(E6+G6+I6)/3</f>
        <v>10096.799999999999</v>
      </c>
      <c r="L6" s="7">
        <f>STDEV(E6,G6,I6)</f>
        <v>141.68517918258019</v>
      </c>
      <c r="M6" s="10">
        <f>L6/K6</f>
        <v>1.403268156074996E-2</v>
      </c>
      <c r="N6" s="11">
        <f>ROUND(K6,2)*D6</f>
        <v>272613.59999999998</v>
      </c>
      <c r="O6" s="4"/>
    </row>
    <row r="7" spans="1:15" s="6" customFormat="1" ht="38.25" x14ac:dyDescent="0.2">
      <c r="A7" s="19">
        <v>2</v>
      </c>
      <c r="B7" s="31" t="s">
        <v>17</v>
      </c>
      <c r="C7" s="18" t="s">
        <v>15</v>
      </c>
      <c r="D7" s="20">
        <v>12</v>
      </c>
      <c r="E7" s="16">
        <v>4114</v>
      </c>
      <c r="F7" s="9">
        <f t="shared" ref="F7:F36" si="0">D7*E7</f>
        <v>49368</v>
      </c>
      <c r="G7" s="16">
        <v>4118.2</v>
      </c>
      <c r="H7" s="9">
        <f t="shared" ref="H7:H36" si="1">D7*G7</f>
        <v>49418.399999999994</v>
      </c>
      <c r="I7" s="16">
        <v>4216.8999999999996</v>
      </c>
      <c r="J7" s="9">
        <f t="shared" ref="J7:J36" si="2">D7*I7</f>
        <v>50602.799999999996</v>
      </c>
      <c r="K7" s="30">
        <f>(E7+G7+I7)/3</f>
        <v>4149.7</v>
      </c>
      <c r="L7" s="7">
        <f>STDEV(E7,G7,I7)</f>
        <v>58.234783420220438</v>
      </c>
      <c r="M7" s="10">
        <f t="shared" ref="M7:M34" si="3">L7/K7</f>
        <v>1.4033492401913497E-2</v>
      </c>
      <c r="N7" s="11">
        <f>ROUND(K7,2)*D7</f>
        <v>49796.399999999994</v>
      </c>
      <c r="O7" s="29"/>
    </row>
    <row r="8" spans="1:15" s="6" customFormat="1" ht="51" x14ac:dyDescent="0.2">
      <c r="A8" s="19">
        <v>3</v>
      </c>
      <c r="B8" s="31" t="s">
        <v>18</v>
      </c>
      <c r="C8" s="18" t="s">
        <v>15</v>
      </c>
      <c r="D8" s="20">
        <v>27</v>
      </c>
      <c r="E8" s="16">
        <v>10010</v>
      </c>
      <c r="F8" s="9">
        <f t="shared" si="0"/>
        <v>270270</v>
      </c>
      <c r="G8" s="16">
        <v>10020.1</v>
      </c>
      <c r="H8" s="9">
        <f t="shared" si="1"/>
        <v>270542.7</v>
      </c>
      <c r="I8" s="16">
        <v>10260.299999999999</v>
      </c>
      <c r="J8" s="9">
        <f t="shared" si="2"/>
        <v>277028.09999999998</v>
      </c>
      <c r="K8" s="30">
        <f t="shared" ref="K8:K34" si="4">(E8+G8+I8)/3</f>
        <v>10096.799999999999</v>
      </c>
      <c r="L8" s="7">
        <f t="shared" ref="L8:L34" si="5">STDEV(E8,G8,I8)</f>
        <v>141.68517918258019</v>
      </c>
      <c r="M8" s="10">
        <f t="shared" si="3"/>
        <v>1.403268156074996E-2</v>
      </c>
      <c r="N8" s="11">
        <f t="shared" ref="N8:N34" si="6">ROUND(K8,2)*D8</f>
        <v>272613.59999999998</v>
      </c>
      <c r="O8" s="29"/>
    </row>
    <row r="9" spans="1:15" s="6" customFormat="1" ht="51" x14ac:dyDescent="0.2">
      <c r="A9" s="19">
        <v>4</v>
      </c>
      <c r="B9" s="31" t="s">
        <v>19</v>
      </c>
      <c r="C9" s="18" t="s">
        <v>15</v>
      </c>
      <c r="D9" s="20">
        <v>12</v>
      </c>
      <c r="E9" s="16">
        <v>5071</v>
      </c>
      <c r="F9" s="9">
        <f t="shared" si="0"/>
        <v>60852</v>
      </c>
      <c r="G9" s="16">
        <v>5076.1000000000004</v>
      </c>
      <c r="H9" s="9">
        <f t="shared" si="1"/>
        <v>60913.200000000004</v>
      </c>
      <c r="I9" s="16">
        <v>5197.8</v>
      </c>
      <c r="J9" s="9">
        <f t="shared" si="2"/>
        <v>62373.600000000006</v>
      </c>
      <c r="K9" s="30">
        <f t="shared" si="4"/>
        <v>5114.9666666666672</v>
      </c>
      <c r="L9" s="7">
        <f t="shared" si="5"/>
        <v>71.781079215440428</v>
      </c>
      <c r="M9" s="10">
        <f t="shared" si="3"/>
        <v>1.4033538025423512E-2</v>
      </c>
      <c r="N9" s="11">
        <f t="shared" si="6"/>
        <v>61379.64</v>
      </c>
      <c r="O9" s="29"/>
    </row>
    <row r="10" spans="1:15" s="6" customFormat="1" ht="38.25" x14ac:dyDescent="0.2">
      <c r="A10" s="19">
        <v>5</v>
      </c>
      <c r="B10" s="31" t="s">
        <v>20</v>
      </c>
      <c r="C10" s="18" t="s">
        <v>15</v>
      </c>
      <c r="D10" s="20">
        <v>12</v>
      </c>
      <c r="E10" s="16">
        <v>5456</v>
      </c>
      <c r="F10" s="9">
        <f t="shared" si="0"/>
        <v>65472</v>
      </c>
      <c r="G10" s="16">
        <v>5461.5</v>
      </c>
      <c r="H10" s="9">
        <f t="shared" si="1"/>
        <v>65538</v>
      </c>
      <c r="I10" s="16">
        <v>5592.4</v>
      </c>
      <c r="J10" s="9">
        <f t="shared" si="2"/>
        <v>67108.799999999988</v>
      </c>
      <c r="K10" s="30">
        <f t="shared" si="4"/>
        <v>5503.3</v>
      </c>
      <c r="L10" s="7">
        <f t="shared" si="5"/>
        <v>77.211851421915583</v>
      </c>
      <c r="M10" s="10">
        <f t="shared" si="3"/>
        <v>1.4030100380120215E-2</v>
      </c>
      <c r="N10" s="11">
        <f t="shared" si="6"/>
        <v>66039.600000000006</v>
      </c>
      <c r="O10" s="29"/>
    </row>
    <row r="11" spans="1:15" s="6" customFormat="1" ht="51" x14ac:dyDescent="0.2">
      <c r="A11" s="19">
        <v>6</v>
      </c>
      <c r="B11" s="31" t="s">
        <v>21</v>
      </c>
      <c r="C11" s="18" t="s">
        <v>15</v>
      </c>
      <c r="D11" s="20">
        <v>12</v>
      </c>
      <c r="E11" s="16">
        <v>6380</v>
      </c>
      <c r="F11" s="9">
        <f t="shared" si="0"/>
        <v>76560</v>
      </c>
      <c r="G11" s="16">
        <v>6386.4</v>
      </c>
      <c r="H11" s="9">
        <f t="shared" si="1"/>
        <v>76636.799999999988</v>
      </c>
      <c r="I11" s="16">
        <v>6539.5</v>
      </c>
      <c r="J11" s="9">
        <f t="shared" si="2"/>
        <v>78474</v>
      </c>
      <c r="K11" s="30">
        <f t="shared" si="4"/>
        <v>6435.3</v>
      </c>
      <c r="L11" s="7">
        <f t="shared" si="5"/>
        <v>90.296566933632747</v>
      </c>
      <c r="M11" s="10">
        <f t="shared" si="3"/>
        <v>1.4031446386902359E-2</v>
      </c>
      <c r="N11" s="11">
        <f t="shared" si="6"/>
        <v>77223.600000000006</v>
      </c>
      <c r="O11" s="29"/>
    </row>
    <row r="12" spans="1:15" s="6" customFormat="1" ht="51" x14ac:dyDescent="0.2">
      <c r="A12" s="19">
        <v>7</v>
      </c>
      <c r="B12" s="31" t="s">
        <v>22</v>
      </c>
      <c r="C12" s="18" t="s">
        <v>15</v>
      </c>
      <c r="D12" s="20">
        <v>12</v>
      </c>
      <c r="E12" s="16">
        <v>6039</v>
      </c>
      <c r="F12" s="9">
        <f t="shared" si="0"/>
        <v>72468</v>
      </c>
      <c r="G12" s="16">
        <v>6045.1</v>
      </c>
      <c r="H12" s="9">
        <f t="shared" si="1"/>
        <v>72541.200000000012</v>
      </c>
      <c r="I12" s="16">
        <v>6190</v>
      </c>
      <c r="J12" s="9">
        <f t="shared" si="2"/>
        <v>74280</v>
      </c>
      <c r="K12" s="30">
        <f t="shared" si="4"/>
        <v>6091.3666666666659</v>
      </c>
      <c r="L12" s="7">
        <f t="shared" si="5"/>
        <v>85.473407170495534</v>
      </c>
      <c r="M12" s="10">
        <f t="shared" si="3"/>
        <v>1.4031893308643744E-2</v>
      </c>
      <c r="N12" s="11">
        <f t="shared" si="6"/>
        <v>73096.44</v>
      </c>
      <c r="O12" s="29"/>
    </row>
    <row r="13" spans="1:15" s="6" customFormat="1" ht="51" x14ac:dyDescent="0.2">
      <c r="A13" s="19">
        <v>8</v>
      </c>
      <c r="B13" s="31" t="s">
        <v>23</v>
      </c>
      <c r="C13" s="18" t="s">
        <v>15</v>
      </c>
      <c r="D13" s="20">
        <v>12</v>
      </c>
      <c r="E13" s="16">
        <v>6050</v>
      </c>
      <c r="F13" s="9">
        <f t="shared" si="0"/>
        <v>72600</v>
      </c>
      <c r="G13" s="16">
        <v>6056.1</v>
      </c>
      <c r="H13" s="9">
        <f t="shared" si="1"/>
        <v>72673.200000000012</v>
      </c>
      <c r="I13" s="16">
        <v>6201.3</v>
      </c>
      <c r="J13" s="9">
        <f t="shared" si="2"/>
        <v>74415.600000000006</v>
      </c>
      <c r="K13" s="30">
        <f t="shared" si="4"/>
        <v>6102.4666666666672</v>
      </c>
      <c r="L13" s="7">
        <f t="shared" si="5"/>
        <v>85.646502166365991</v>
      </c>
      <c r="M13" s="10">
        <f t="shared" si="3"/>
        <v>1.4034734943197721E-2</v>
      </c>
      <c r="N13" s="11">
        <f t="shared" si="6"/>
        <v>73229.64</v>
      </c>
      <c r="O13" s="29"/>
    </row>
    <row r="14" spans="1:15" s="6" customFormat="1" ht="51" x14ac:dyDescent="0.2">
      <c r="A14" s="19">
        <v>9</v>
      </c>
      <c r="B14" s="31" t="s">
        <v>24</v>
      </c>
      <c r="C14" s="18" t="s">
        <v>15</v>
      </c>
      <c r="D14" s="20">
        <v>12</v>
      </c>
      <c r="E14" s="16">
        <v>6380</v>
      </c>
      <c r="F14" s="9">
        <f t="shared" si="0"/>
        <v>76560</v>
      </c>
      <c r="G14" s="16">
        <v>6386.4</v>
      </c>
      <c r="H14" s="9">
        <f t="shared" si="1"/>
        <v>76636.799999999988</v>
      </c>
      <c r="I14" s="16">
        <v>6539.5</v>
      </c>
      <c r="J14" s="9">
        <f t="shared" si="2"/>
        <v>78474</v>
      </c>
      <c r="K14" s="30">
        <f t="shared" si="4"/>
        <v>6435.3</v>
      </c>
      <c r="L14" s="7">
        <f t="shared" si="5"/>
        <v>90.296566933632747</v>
      </c>
      <c r="M14" s="10">
        <f t="shared" si="3"/>
        <v>1.4031446386902359E-2</v>
      </c>
      <c r="N14" s="11">
        <f t="shared" si="6"/>
        <v>77223.600000000006</v>
      </c>
      <c r="O14" s="29"/>
    </row>
    <row r="15" spans="1:15" s="6" customFormat="1" ht="51" x14ac:dyDescent="0.2">
      <c r="A15" s="19">
        <v>10</v>
      </c>
      <c r="B15" s="31" t="s">
        <v>25</v>
      </c>
      <c r="C15" s="18" t="s">
        <v>15</v>
      </c>
      <c r="D15" s="20">
        <v>12</v>
      </c>
      <c r="E15" s="16">
        <v>7447</v>
      </c>
      <c r="F15" s="9">
        <f t="shared" si="0"/>
        <v>89364</v>
      </c>
      <c r="G15" s="16">
        <v>7454.5</v>
      </c>
      <c r="H15" s="9">
        <f t="shared" si="1"/>
        <v>89454</v>
      </c>
      <c r="I15" s="16">
        <v>7633.2</v>
      </c>
      <c r="J15" s="9">
        <f t="shared" si="2"/>
        <v>91598.399999999994</v>
      </c>
      <c r="K15" s="30">
        <f t="shared" si="4"/>
        <v>7511.5666666666666</v>
      </c>
      <c r="L15" s="7">
        <f t="shared" si="5"/>
        <v>105.40428517538227</v>
      </c>
      <c r="M15" s="10">
        <f t="shared" si="3"/>
        <v>1.4032263820958202E-2</v>
      </c>
      <c r="N15" s="11">
        <f t="shared" si="6"/>
        <v>90138.84</v>
      </c>
      <c r="O15" s="29"/>
    </row>
    <row r="16" spans="1:15" s="6" customFormat="1" ht="51" x14ac:dyDescent="0.2">
      <c r="A16" s="19">
        <v>11</v>
      </c>
      <c r="B16" s="31" t="s">
        <v>26</v>
      </c>
      <c r="C16" s="18" t="s">
        <v>15</v>
      </c>
      <c r="D16" s="20">
        <v>12</v>
      </c>
      <c r="E16" s="16">
        <v>7447</v>
      </c>
      <c r="F16" s="9">
        <f t="shared" si="0"/>
        <v>89364</v>
      </c>
      <c r="G16" s="16">
        <v>7454.5</v>
      </c>
      <c r="H16" s="9">
        <f t="shared" si="1"/>
        <v>89454</v>
      </c>
      <c r="I16" s="16">
        <v>7633.2</v>
      </c>
      <c r="J16" s="9">
        <f t="shared" si="2"/>
        <v>91598.399999999994</v>
      </c>
      <c r="K16" s="30">
        <f t="shared" si="4"/>
        <v>7511.5666666666666</v>
      </c>
      <c r="L16" s="7">
        <f t="shared" si="5"/>
        <v>105.40428517538227</v>
      </c>
      <c r="M16" s="10">
        <f t="shared" si="3"/>
        <v>1.4032263820958202E-2</v>
      </c>
      <c r="N16" s="11">
        <f t="shared" si="6"/>
        <v>90138.84</v>
      </c>
      <c r="O16" s="29"/>
    </row>
    <row r="17" spans="1:15" s="6" customFormat="1" ht="51" x14ac:dyDescent="0.2">
      <c r="A17" s="19">
        <v>12</v>
      </c>
      <c r="B17" s="31" t="s">
        <v>27</v>
      </c>
      <c r="C17" s="18" t="s">
        <v>15</v>
      </c>
      <c r="D17" s="20">
        <v>12</v>
      </c>
      <c r="E17" s="16">
        <v>7447</v>
      </c>
      <c r="F17" s="9">
        <f t="shared" si="0"/>
        <v>89364</v>
      </c>
      <c r="G17" s="16">
        <v>7454.5</v>
      </c>
      <c r="H17" s="9">
        <f t="shared" si="1"/>
        <v>89454</v>
      </c>
      <c r="I17" s="16">
        <v>7633.2</v>
      </c>
      <c r="J17" s="9">
        <f t="shared" si="2"/>
        <v>91598.399999999994</v>
      </c>
      <c r="K17" s="30">
        <f t="shared" si="4"/>
        <v>7511.5666666666666</v>
      </c>
      <c r="L17" s="7">
        <f t="shared" si="5"/>
        <v>105.40428517538227</v>
      </c>
      <c r="M17" s="10">
        <f t="shared" si="3"/>
        <v>1.4032263820958202E-2</v>
      </c>
      <c r="N17" s="11">
        <f t="shared" si="6"/>
        <v>90138.84</v>
      </c>
      <c r="O17" s="29"/>
    </row>
    <row r="18" spans="1:15" s="6" customFormat="1" ht="51" x14ac:dyDescent="0.2">
      <c r="A18" s="19">
        <v>13</v>
      </c>
      <c r="B18" s="31" t="s">
        <v>28</v>
      </c>
      <c r="C18" s="18" t="s">
        <v>15</v>
      </c>
      <c r="D18" s="20">
        <v>12</v>
      </c>
      <c r="E18" s="16">
        <v>7447</v>
      </c>
      <c r="F18" s="9">
        <f t="shared" si="0"/>
        <v>89364</v>
      </c>
      <c r="G18" s="16">
        <v>7454.5</v>
      </c>
      <c r="H18" s="9">
        <f t="shared" si="1"/>
        <v>89454</v>
      </c>
      <c r="I18" s="16">
        <v>7633.2</v>
      </c>
      <c r="J18" s="9">
        <f t="shared" si="2"/>
        <v>91598.399999999994</v>
      </c>
      <c r="K18" s="30">
        <f t="shared" si="4"/>
        <v>7511.5666666666666</v>
      </c>
      <c r="L18" s="7">
        <f t="shared" si="5"/>
        <v>105.40428517538227</v>
      </c>
      <c r="M18" s="10">
        <f t="shared" si="3"/>
        <v>1.4032263820958202E-2</v>
      </c>
      <c r="N18" s="11">
        <f t="shared" si="6"/>
        <v>90138.84</v>
      </c>
      <c r="O18" s="29"/>
    </row>
    <row r="19" spans="1:15" s="6" customFormat="1" ht="51" x14ac:dyDescent="0.2">
      <c r="A19" s="19">
        <v>14</v>
      </c>
      <c r="B19" s="31" t="s">
        <v>29</v>
      </c>
      <c r="C19" s="18" t="s">
        <v>15</v>
      </c>
      <c r="D19" s="20">
        <v>12</v>
      </c>
      <c r="E19" s="16">
        <v>5346</v>
      </c>
      <c r="F19" s="9">
        <f t="shared" si="0"/>
        <v>64152</v>
      </c>
      <c r="G19" s="16">
        <v>5351.4</v>
      </c>
      <c r="H19" s="9">
        <f t="shared" si="1"/>
        <v>64216.799999999996</v>
      </c>
      <c r="I19" s="16">
        <v>5479.7</v>
      </c>
      <c r="J19" s="9">
        <f t="shared" si="2"/>
        <v>65756.399999999994</v>
      </c>
      <c r="K19" s="30">
        <f t="shared" si="4"/>
        <v>5392.3666666666659</v>
      </c>
      <c r="L19" s="7">
        <f t="shared" si="5"/>
        <v>75.681063241297906</v>
      </c>
      <c r="M19" s="10">
        <f t="shared" si="3"/>
        <v>1.4034851099634283E-2</v>
      </c>
      <c r="N19" s="11">
        <f t="shared" si="6"/>
        <v>64708.44</v>
      </c>
      <c r="O19" s="29"/>
    </row>
    <row r="20" spans="1:15" s="6" customFormat="1" ht="51" x14ac:dyDescent="0.2">
      <c r="A20" s="19">
        <v>15</v>
      </c>
      <c r="B20" s="31" t="s">
        <v>30</v>
      </c>
      <c r="C20" s="18" t="s">
        <v>15</v>
      </c>
      <c r="D20" s="20">
        <v>5</v>
      </c>
      <c r="E20" s="16">
        <v>3707</v>
      </c>
      <c r="F20" s="9">
        <f t="shared" si="0"/>
        <v>18535</v>
      </c>
      <c r="G20" s="16">
        <v>3710.8</v>
      </c>
      <c r="H20" s="9">
        <f t="shared" si="1"/>
        <v>18554</v>
      </c>
      <c r="I20" s="16">
        <v>3799.7</v>
      </c>
      <c r="J20" s="9">
        <f t="shared" si="2"/>
        <v>18998.5</v>
      </c>
      <c r="K20" s="30">
        <f t="shared" si="4"/>
        <v>3739.1666666666665</v>
      </c>
      <c r="L20" s="7">
        <f t="shared" si="5"/>
        <v>52.457824329010421</v>
      </c>
      <c r="M20" s="10">
        <f t="shared" si="3"/>
        <v>1.402928219184589E-2</v>
      </c>
      <c r="N20" s="11">
        <f t="shared" si="6"/>
        <v>18695.849999999999</v>
      </c>
      <c r="O20" s="29"/>
    </row>
    <row r="21" spans="1:15" s="6" customFormat="1" ht="51" x14ac:dyDescent="0.2">
      <c r="A21" s="19">
        <v>16</v>
      </c>
      <c r="B21" s="31" t="s">
        <v>31</v>
      </c>
      <c r="C21" s="18" t="s">
        <v>15</v>
      </c>
      <c r="D21" s="20">
        <v>5</v>
      </c>
      <c r="E21" s="16">
        <v>5467</v>
      </c>
      <c r="F21" s="9">
        <f t="shared" si="0"/>
        <v>27335</v>
      </c>
      <c r="G21" s="16">
        <v>5472.5</v>
      </c>
      <c r="H21" s="9">
        <f t="shared" si="1"/>
        <v>27362.5</v>
      </c>
      <c r="I21" s="16">
        <v>5603.7</v>
      </c>
      <c r="J21" s="9">
        <f t="shared" si="2"/>
        <v>28018.5</v>
      </c>
      <c r="K21" s="30">
        <f t="shared" si="4"/>
        <v>5514.4000000000005</v>
      </c>
      <c r="L21" s="7">
        <f t="shared" si="5"/>
        <v>77.384946856607613</v>
      </c>
      <c r="M21" s="10">
        <f t="shared" si="3"/>
        <v>1.4033248740861672E-2</v>
      </c>
      <c r="N21" s="11">
        <f t="shared" si="6"/>
        <v>27572</v>
      </c>
      <c r="O21" s="29"/>
    </row>
    <row r="22" spans="1:15" s="6" customFormat="1" ht="38.25" x14ac:dyDescent="0.2">
      <c r="A22" s="19">
        <v>17</v>
      </c>
      <c r="B22" s="31" t="s">
        <v>32</v>
      </c>
      <c r="C22" s="18" t="s">
        <v>15</v>
      </c>
      <c r="D22" s="20">
        <v>30</v>
      </c>
      <c r="E22" s="16">
        <v>10010</v>
      </c>
      <c r="F22" s="9">
        <f t="shared" si="0"/>
        <v>300300</v>
      </c>
      <c r="G22" s="16">
        <v>10020.1</v>
      </c>
      <c r="H22" s="9">
        <f t="shared" si="1"/>
        <v>300603</v>
      </c>
      <c r="I22" s="16">
        <v>10260.299999999999</v>
      </c>
      <c r="J22" s="9">
        <f t="shared" si="2"/>
        <v>307809</v>
      </c>
      <c r="K22" s="30">
        <f t="shared" si="4"/>
        <v>10096.799999999999</v>
      </c>
      <c r="L22" s="7">
        <f t="shared" si="5"/>
        <v>141.68517918258019</v>
      </c>
      <c r="M22" s="10">
        <f t="shared" si="3"/>
        <v>1.403268156074996E-2</v>
      </c>
      <c r="N22" s="11">
        <f t="shared" si="6"/>
        <v>302904</v>
      </c>
      <c r="O22" s="29"/>
    </row>
    <row r="23" spans="1:15" s="6" customFormat="1" ht="51" x14ac:dyDescent="0.2">
      <c r="A23" s="19">
        <v>18</v>
      </c>
      <c r="B23" s="31" t="s">
        <v>33</v>
      </c>
      <c r="C23" s="18" t="s">
        <v>15</v>
      </c>
      <c r="D23" s="20">
        <v>6</v>
      </c>
      <c r="E23" s="16">
        <v>6237</v>
      </c>
      <c r="F23" s="9">
        <f t="shared" si="0"/>
        <v>37422</v>
      </c>
      <c r="G23" s="16">
        <v>6243.3</v>
      </c>
      <c r="H23" s="9">
        <f t="shared" si="1"/>
        <v>37459.800000000003</v>
      </c>
      <c r="I23" s="16">
        <v>6393</v>
      </c>
      <c r="J23" s="9">
        <f t="shared" si="2"/>
        <v>38358</v>
      </c>
      <c r="K23" s="30">
        <f t="shared" si="4"/>
        <v>6291.0999999999995</v>
      </c>
      <c r="L23" s="7">
        <f t="shared" si="5"/>
        <v>88.304190161056297</v>
      </c>
      <c r="M23" s="10">
        <f t="shared" si="3"/>
        <v>1.4036367274571427E-2</v>
      </c>
      <c r="N23" s="11">
        <f t="shared" si="6"/>
        <v>37746.600000000006</v>
      </c>
      <c r="O23" s="29"/>
    </row>
    <row r="24" spans="1:15" s="6" customFormat="1" ht="51" x14ac:dyDescent="0.2">
      <c r="A24" s="19">
        <v>19</v>
      </c>
      <c r="B24" s="31" t="s">
        <v>34</v>
      </c>
      <c r="C24" s="18" t="s">
        <v>15</v>
      </c>
      <c r="D24" s="20">
        <v>6</v>
      </c>
      <c r="E24" s="16">
        <v>6237</v>
      </c>
      <c r="F24" s="9">
        <f t="shared" si="0"/>
        <v>37422</v>
      </c>
      <c r="G24" s="16">
        <v>6243.2</v>
      </c>
      <c r="H24" s="9">
        <f t="shared" si="1"/>
        <v>37459.199999999997</v>
      </c>
      <c r="I24" s="16">
        <v>6393</v>
      </c>
      <c r="J24" s="9">
        <f t="shared" si="2"/>
        <v>38358</v>
      </c>
      <c r="K24" s="30">
        <f t="shared" si="4"/>
        <v>6291.0666666666666</v>
      </c>
      <c r="L24" s="7">
        <f t="shared" si="5"/>
        <v>88.331270416163164</v>
      </c>
      <c r="M24" s="10">
        <f t="shared" si="3"/>
        <v>1.4040746203531436E-2</v>
      </c>
      <c r="N24" s="11">
        <f t="shared" si="6"/>
        <v>37746.42</v>
      </c>
      <c r="O24" s="29"/>
    </row>
    <row r="25" spans="1:15" s="6" customFormat="1" ht="51" x14ac:dyDescent="0.2">
      <c r="A25" s="19">
        <v>20</v>
      </c>
      <c r="B25" s="31" t="s">
        <v>35</v>
      </c>
      <c r="C25" s="18" t="s">
        <v>15</v>
      </c>
      <c r="D25" s="20">
        <v>6</v>
      </c>
      <c r="E25" s="16">
        <v>7095</v>
      </c>
      <c r="F25" s="9">
        <f t="shared" si="0"/>
        <v>42570</v>
      </c>
      <c r="G25" s="16">
        <v>7102.1</v>
      </c>
      <c r="H25" s="9">
        <f t="shared" si="1"/>
        <v>42612.600000000006</v>
      </c>
      <c r="I25" s="16">
        <v>7272.4</v>
      </c>
      <c r="J25" s="9">
        <f t="shared" si="2"/>
        <v>43634.399999999994</v>
      </c>
      <c r="K25" s="30">
        <f t="shared" si="4"/>
        <v>7156.5</v>
      </c>
      <c r="L25" s="7">
        <f t="shared" si="5"/>
        <v>100.43510342504725</v>
      </c>
      <c r="M25" s="10">
        <f t="shared" si="3"/>
        <v>1.4034109330685007E-2</v>
      </c>
      <c r="N25" s="11">
        <f t="shared" si="6"/>
        <v>42939</v>
      </c>
      <c r="O25" s="29"/>
    </row>
    <row r="26" spans="1:15" s="6" customFormat="1" ht="51" x14ac:dyDescent="0.2">
      <c r="A26" s="19">
        <v>21</v>
      </c>
      <c r="B26" s="31" t="s">
        <v>36</v>
      </c>
      <c r="C26" s="18" t="s">
        <v>15</v>
      </c>
      <c r="D26" s="20">
        <v>6</v>
      </c>
      <c r="E26" s="16">
        <v>6842</v>
      </c>
      <c r="F26" s="9">
        <f t="shared" si="0"/>
        <v>41052</v>
      </c>
      <c r="G26" s="16">
        <v>6848.9</v>
      </c>
      <c r="H26" s="9">
        <f t="shared" si="1"/>
        <v>41093.399999999994</v>
      </c>
      <c r="I26" s="16">
        <v>7013.1</v>
      </c>
      <c r="J26" s="9">
        <f t="shared" si="2"/>
        <v>42078.600000000006</v>
      </c>
      <c r="K26" s="30">
        <f t="shared" si="4"/>
        <v>6901.333333333333</v>
      </c>
      <c r="L26" s="7">
        <f t="shared" si="5"/>
        <v>96.854237560023122</v>
      </c>
      <c r="M26" s="10">
        <f t="shared" si="3"/>
        <v>1.4034134113218188E-2</v>
      </c>
      <c r="N26" s="11">
        <f t="shared" si="6"/>
        <v>41407.979999999996</v>
      </c>
      <c r="O26" s="29"/>
    </row>
    <row r="27" spans="1:15" s="6" customFormat="1" ht="51" x14ac:dyDescent="0.2">
      <c r="A27" s="19">
        <v>22</v>
      </c>
      <c r="B27" s="31" t="s">
        <v>37</v>
      </c>
      <c r="C27" s="18" t="s">
        <v>15</v>
      </c>
      <c r="D27" s="20">
        <v>24</v>
      </c>
      <c r="E27" s="16">
        <v>8690</v>
      </c>
      <c r="F27" s="9">
        <f t="shared" si="0"/>
        <v>208560</v>
      </c>
      <c r="G27" s="16">
        <v>8698.7000000000007</v>
      </c>
      <c r="H27" s="9">
        <f t="shared" si="1"/>
        <v>208768.80000000002</v>
      </c>
      <c r="I27" s="16">
        <v>8907.2999999999993</v>
      </c>
      <c r="J27" s="9">
        <f t="shared" si="2"/>
        <v>213775.19999999998</v>
      </c>
      <c r="K27" s="30">
        <f t="shared" si="4"/>
        <v>8765.3333333333339</v>
      </c>
      <c r="L27" s="7">
        <f t="shared" si="5"/>
        <v>123.02366980924111</v>
      </c>
      <c r="M27" s="10">
        <f t="shared" si="3"/>
        <v>1.4035252868410531E-2</v>
      </c>
      <c r="N27" s="11">
        <f t="shared" si="6"/>
        <v>210367.91999999998</v>
      </c>
      <c r="O27" s="29"/>
    </row>
    <row r="28" spans="1:15" s="6" customFormat="1" ht="38.25" x14ac:dyDescent="0.2">
      <c r="A28" s="19">
        <v>23</v>
      </c>
      <c r="B28" s="31" t="s">
        <v>38</v>
      </c>
      <c r="C28" s="18" t="s">
        <v>15</v>
      </c>
      <c r="D28" s="20">
        <v>12</v>
      </c>
      <c r="E28" s="16">
        <v>7337</v>
      </c>
      <c r="F28" s="9">
        <f t="shared" si="0"/>
        <v>88044</v>
      </c>
      <c r="G28" s="16">
        <v>7344.4</v>
      </c>
      <c r="H28" s="9">
        <f t="shared" si="1"/>
        <v>88132.799999999988</v>
      </c>
      <c r="I28" s="16">
        <v>7520.5</v>
      </c>
      <c r="J28" s="9">
        <f t="shared" si="2"/>
        <v>90246</v>
      </c>
      <c r="K28" s="30">
        <f t="shared" si="4"/>
        <v>7400.6333333333341</v>
      </c>
      <c r="L28" s="7">
        <f t="shared" si="5"/>
        <v>103.87349678013807</v>
      </c>
      <c r="M28" s="10">
        <f t="shared" si="3"/>
        <v>1.4035757765795458E-2</v>
      </c>
      <c r="N28" s="11">
        <f t="shared" si="6"/>
        <v>88807.56</v>
      </c>
      <c r="O28" s="29"/>
    </row>
    <row r="29" spans="1:15" s="6" customFormat="1" ht="38.25" x14ac:dyDescent="0.2">
      <c r="A29" s="19">
        <v>24</v>
      </c>
      <c r="B29" s="31" t="s">
        <v>39</v>
      </c>
      <c r="C29" s="18" t="s">
        <v>15</v>
      </c>
      <c r="D29" s="20">
        <v>12</v>
      </c>
      <c r="E29" s="16">
        <v>8096</v>
      </c>
      <c r="F29" s="9">
        <f t="shared" si="0"/>
        <v>97152</v>
      </c>
      <c r="G29" s="16">
        <v>8104.1</v>
      </c>
      <c r="H29" s="9">
        <f t="shared" si="1"/>
        <v>97249.200000000012</v>
      </c>
      <c r="I29" s="16">
        <v>8298.4</v>
      </c>
      <c r="J29" s="9">
        <f t="shared" si="2"/>
        <v>99580.799999999988</v>
      </c>
      <c r="K29" s="30">
        <f t="shared" si="4"/>
        <v>8166.166666666667</v>
      </c>
      <c r="L29" s="7">
        <f t="shared" si="5"/>
        <v>114.58901925286412</v>
      </c>
      <c r="M29" s="10">
        <f t="shared" si="3"/>
        <v>1.4032167592244111E-2</v>
      </c>
      <c r="N29" s="11">
        <f t="shared" si="6"/>
        <v>97994.040000000008</v>
      </c>
      <c r="O29" s="29"/>
    </row>
    <row r="30" spans="1:15" s="6" customFormat="1" ht="25.5" x14ac:dyDescent="0.2">
      <c r="A30" s="19">
        <v>25</v>
      </c>
      <c r="B30" s="31" t="s">
        <v>40</v>
      </c>
      <c r="C30" s="18" t="s">
        <v>15</v>
      </c>
      <c r="D30" s="20">
        <v>18</v>
      </c>
      <c r="E30" s="16">
        <v>5115</v>
      </c>
      <c r="F30" s="9">
        <f t="shared" si="0"/>
        <v>92070</v>
      </c>
      <c r="G30" s="16">
        <v>5120.2</v>
      </c>
      <c r="H30" s="9">
        <f t="shared" si="1"/>
        <v>92163.599999999991</v>
      </c>
      <c r="I30" s="16">
        <v>5242.9</v>
      </c>
      <c r="J30" s="9">
        <f t="shared" si="2"/>
        <v>94372.2</v>
      </c>
      <c r="K30" s="30">
        <f t="shared" si="4"/>
        <v>5159.3666666666668</v>
      </c>
      <c r="L30" s="7">
        <f t="shared" si="5"/>
        <v>72.388696170972096</v>
      </c>
      <c r="M30" s="10">
        <f t="shared" si="3"/>
        <v>1.4030539182000135E-2</v>
      </c>
      <c r="N30" s="11">
        <f t="shared" si="6"/>
        <v>92868.66</v>
      </c>
      <c r="O30" s="29"/>
    </row>
    <row r="31" spans="1:15" s="6" customFormat="1" ht="38.25" x14ac:dyDescent="0.2">
      <c r="A31" s="19">
        <v>26</v>
      </c>
      <c r="B31" s="31" t="s">
        <v>41</v>
      </c>
      <c r="C31" s="18" t="s">
        <v>15</v>
      </c>
      <c r="D31" s="20">
        <v>3</v>
      </c>
      <c r="E31" s="16">
        <v>3410</v>
      </c>
      <c r="F31" s="9">
        <f t="shared" si="0"/>
        <v>10230</v>
      </c>
      <c r="G31" s="16">
        <v>3413.5</v>
      </c>
      <c r="H31" s="9">
        <f t="shared" si="1"/>
        <v>10240.5</v>
      </c>
      <c r="I31" s="16">
        <v>3495.3</v>
      </c>
      <c r="J31" s="9">
        <f t="shared" si="2"/>
        <v>10485.900000000001</v>
      </c>
      <c r="K31" s="30">
        <f t="shared" si="4"/>
        <v>3439.6</v>
      </c>
      <c r="L31" s="7">
        <f t="shared" si="5"/>
        <v>48.269348452201115</v>
      </c>
      <c r="M31" s="10">
        <f t="shared" si="3"/>
        <v>1.4033419133678659E-2</v>
      </c>
      <c r="N31" s="11">
        <f t="shared" si="6"/>
        <v>10318.799999999999</v>
      </c>
      <c r="O31" s="29"/>
    </row>
    <row r="32" spans="1:15" s="6" customFormat="1" ht="51" x14ac:dyDescent="0.2">
      <c r="A32" s="19">
        <v>27</v>
      </c>
      <c r="B32" s="31" t="s">
        <v>42</v>
      </c>
      <c r="C32" s="18" t="s">
        <v>15</v>
      </c>
      <c r="D32" s="20">
        <v>12</v>
      </c>
      <c r="E32" s="16">
        <v>9537</v>
      </c>
      <c r="F32" s="9">
        <f t="shared" si="0"/>
        <v>114444</v>
      </c>
      <c r="G32" s="16">
        <v>9546.6</v>
      </c>
      <c r="H32" s="9">
        <f t="shared" si="1"/>
        <v>114559.20000000001</v>
      </c>
      <c r="I32" s="16">
        <v>9775.5</v>
      </c>
      <c r="J32" s="9">
        <f t="shared" si="2"/>
        <v>117306</v>
      </c>
      <c r="K32" s="30">
        <f t="shared" si="4"/>
        <v>9619.6999999999989</v>
      </c>
      <c r="L32" s="7">
        <f t="shared" si="5"/>
        <v>135.01211056790416</v>
      </c>
      <c r="M32" s="10">
        <f t="shared" si="3"/>
        <v>1.4034960608740831E-2</v>
      </c>
      <c r="N32" s="11">
        <f t="shared" si="6"/>
        <v>115436.40000000001</v>
      </c>
      <c r="O32" s="29"/>
    </row>
    <row r="33" spans="1:95" s="6" customFormat="1" ht="51" x14ac:dyDescent="0.2">
      <c r="A33" s="19">
        <v>28</v>
      </c>
      <c r="B33" s="31" t="s">
        <v>43</v>
      </c>
      <c r="C33" s="18" t="s">
        <v>15</v>
      </c>
      <c r="D33" s="20">
        <v>8</v>
      </c>
      <c r="E33" s="16">
        <v>5775</v>
      </c>
      <c r="F33" s="9">
        <f t="shared" si="0"/>
        <v>46200</v>
      </c>
      <c r="G33" s="16">
        <v>5780.8</v>
      </c>
      <c r="H33" s="9">
        <f t="shared" si="1"/>
        <v>46246.400000000001</v>
      </c>
      <c r="I33" s="16">
        <v>5919.4</v>
      </c>
      <c r="J33" s="9">
        <f t="shared" si="2"/>
        <v>47355.199999999997</v>
      </c>
      <c r="K33" s="30">
        <f t="shared" si="4"/>
        <v>5825.0666666666657</v>
      </c>
      <c r="L33" s="7">
        <f t="shared" si="5"/>
        <v>81.746518784186094</v>
      </c>
      <c r="M33" s="10">
        <f t="shared" si="3"/>
        <v>1.4033576517153356E-2</v>
      </c>
      <c r="N33" s="11">
        <f t="shared" si="6"/>
        <v>46600.56</v>
      </c>
      <c r="O33" s="29"/>
    </row>
    <row r="34" spans="1:95" s="6" customFormat="1" ht="51" x14ac:dyDescent="0.2">
      <c r="A34" s="19">
        <v>29</v>
      </c>
      <c r="B34" s="31" t="s">
        <v>44</v>
      </c>
      <c r="C34" s="18" t="s">
        <v>15</v>
      </c>
      <c r="D34" s="20">
        <v>8</v>
      </c>
      <c r="E34" s="16">
        <v>6501</v>
      </c>
      <c r="F34" s="9">
        <f t="shared" si="0"/>
        <v>52008</v>
      </c>
      <c r="G34" s="16">
        <v>6507.6</v>
      </c>
      <c r="H34" s="9">
        <f t="shared" si="1"/>
        <v>52060.800000000003</v>
      </c>
      <c r="I34" s="16">
        <v>6663.6</v>
      </c>
      <c r="J34" s="9">
        <f t="shared" si="2"/>
        <v>53308.800000000003</v>
      </c>
      <c r="K34" s="30">
        <f t="shared" si="4"/>
        <v>6557.4000000000005</v>
      </c>
      <c r="L34" s="7">
        <f t="shared" si="5"/>
        <v>92.031081706128063</v>
      </c>
      <c r="M34" s="10">
        <f t="shared" si="3"/>
        <v>1.4034690838766593E-2</v>
      </c>
      <c r="N34" s="11">
        <f t="shared" si="6"/>
        <v>52459.199999999997</v>
      </c>
      <c r="O34" s="29"/>
    </row>
    <row r="35" spans="1:95" s="6" customFormat="1" ht="51" x14ac:dyDescent="0.2">
      <c r="A35" s="19">
        <v>30</v>
      </c>
      <c r="B35" s="31" t="s">
        <v>45</v>
      </c>
      <c r="C35" s="18" t="s">
        <v>15</v>
      </c>
      <c r="D35" s="20">
        <v>8</v>
      </c>
      <c r="E35" s="16">
        <v>7117</v>
      </c>
      <c r="F35" s="9">
        <f t="shared" si="0"/>
        <v>56936</v>
      </c>
      <c r="G35" s="16">
        <v>7124.2</v>
      </c>
      <c r="H35" s="9">
        <f t="shared" si="1"/>
        <v>56993.599999999999</v>
      </c>
      <c r="I35" s="16">
        <v>7295</v>
      </c>
      <c r="J35" s="9">
        <f t="shared" si="2"/>
        <v>58360</v>
      </c>
      <c r="K35" s="30">
        <f>(E35+G35+I35)/3</f>
        <v>7178.7333333333336</v>
      </c>
      <c r="L35" s="7">
        <f>STDEV(E35,G35,I35)</f>
        <v>100.75422240945211</v>
      </c>
      <c r="M35" s="10">
        <f>L35/K35</f>
        <v>1.4035097520841946E-2</v>
      </c>
      <c r="N35" s="11">
        <f>ROUND(K35,2)*D35</f>
        <v>57429.84</v>
      </c>
      <c r="O35" s="29"/>
    </row>
    <row r="36" spans="1:95" s="6" customFormat="1" ht="51" x14ac:dyDescent="0.2">
      <c r="A36" s="19">
        <v>31</v>
      </c>
      <c r="B36" s="31" t="s">
        <v>46</v>
      </c>
      <c r="C36" s="18" t="s">
        <v>15</v>
      </c>
      <c r="D36" s="20">
        <v>8</v>
      </c>
      <c r="E36" s="16">
        <v>7513</v>
      </c>
      <c r="F36" s="9">
        <f t="shared" si="0"/>
        <v>60104</v>
      </c>
      <c r="G36" s="16">
        <v>7520.6</v>
      </c>
      <c r="H36" s="9">
        <f t="shared" si="1"/>
        <v>60164.800000000003</v>
      </c>
      <c r="I36" s="16">
        <v>7700.9</v>
      </c>
      <c r="J36" s="9">
        <f t="shared" si="2"/>
        <v>61607.199999999997</v>
      </c>
      <c r="K36" s="30">
        <f>(E36+G36+I36)/3</f>
        <v>7578.166666666667</v>
      </c>
      <c r="L36" s="7">
        <f>STDEV(E36,G36,I36)</f>
        <v>106.35809011698767</v>
      </c>
      <c r="M36" s="10">
        <f>L36/K36</f>
        <v>1.4034804827507224E-2</v>
      </c>
      <c r="N36" s="11">
        <f>ROUND(K36,2)*D36</f>
        <v>60625.36</v>
      </c>
      <c r="O36" s="29"/>
    </row>
    <row r="37" spans="1:95" x14ac:dyDescent="0.2">
      <c r="A37" s="12"/>
      <c r="B37" s="21" t="s">
        <v>10</v>
      </c>
      <c r="C37" s="13"/>
      <c r="D37" s="14"/>
      <c r="E37" s="15"/>
      <c r="F37" s="15">
        <f>SUM(F6:F36)</f>
        <v>2766412</v>
      </c>
      <c r="G37" s="15"/>
      <c r="H37" s="15">
        <f>SUM(H6:H36)</f>
        <v>2769200</v>
      </c>
      <c r="I37" s="15"/>
      <c r="J37" s="15">
        <f>SUM(J6:J36)</f>
        <v>2835587.3</v>
      </c>
      <c r="K37" s="15"/>
      <c r="L37" s="15"/>
      <c r="M37" s="15"/>
      <c r="N37" s="15">
        <f>SUM(N6:N36)</f>
        <v>2790400.1100000003</v>
      </c>
    </row>
    <row r="41" spans="1:95" s="24" customFormat="1" ht="47.25" customHeight="1" x14ac:dyDescent="0.25">
      <c r="A41" s="22"/>
      <c r="B41" s="33" t="s">
        <v>50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</row>
    <row r="42" spans="1:95" s="24" customFormat="1" ht="15" x14ac:dyDescent="0.25">
      <c r="A42" s="25"/>
      <c r="B42" s="26"/>
      <c r="C42" s="26"/>
      <c r="D42" s="27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</row>
  </sheetData>
  <mergeCells count="16">
    <mergeCell ref="A1:N1"/>
    <mergeCell ref="B41:N4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Трофимова Виктория Александровна</cp:lastModifiedBy>
  <cp:lastPrinted>2022-12-07T10:07:58Z</cp:lastPrinted>
  <dcterms:created xsi:type="dcterms:W3CDTF">2018-12-14T15:08:00Z</dcterms:created>
  <dcterms:modified xsi:type="dcterms:W3CDTF">2022-12-07T10:08:08Z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