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2020 ЗАКУПКИ\АПРЕЛЬ\ЗАКУПКА ПО ТРУБАМ\"/>
    </mc:Choice>
  </mc:AlternateContent>
  <bookViews>
    <workbookView showHorizontalScroll="0" showVerticalScroll="0" showSheetTabs="0" xWindow="0" yWindow="0" windowWidth="24000" windowHeight="8835"/>
  </bookViews>
  <sheets>
    <sheet name="услуга" sheetId="3" r:id="rId1"/>
  </sheets>
  <definedNames>
    <definedName name="_xlnm._FilterDatabase" localSheetId="0" hidden="1">услуга!$A$12:$M$12</definedName>
    <definedName name="_xlnm.Print_Titles" localSheetId="0">услуга!$9:$12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3" l="1"/>
  <c r="K17" i="3"/>
  <c r="K18" i="3"/>
  <c r="K19" i="3"/>
  <c r="J16" i="3"/>
  <c r="J17" i="3"/>
  <c r="J18" i="3"/>
  <c r="J19" i="3"/>
  <c r="F16" i="3"/>
  <c r="M16" i="3" s="1"/>
  <c r="F17" i="3"/>
  <c r="M17" i="3" s="1"/>
  <c r="F18" i="3"/>
  <c r="M18" i="3" s="1"/>
  <c r="F19" i="3"/>
  <c r="M19" i="3" s="1"/>
  <c r="L18" i="3" l="1"/>
  <c r="L17" i="3"/>
  <c r="L16" i="3"/>
  <c r="L19" i="3"/>
  <c r="K20" i="3"/>
  <c r="F20" i="3"/>
  <c r="M20" i="3" s="1"/>
  <c r="J20" i="3"/>
  <c r="L20" i="3" l="1"/>
  <c r="J14" i="3"/>
  <c r="K13" i="3"/>
  <c r="K14" i="3"/>
  <c r="K15" i="3"/>
  <c r="F14" i="3"/>
  <c r="M14" i="3" s="1"/>
  <c r="F15" i="3"/>
  <c r="M15" i="3" s="1"/>
  <c r="C21" i="3"/>
  <c r="D21" i="3"/>
  <c r="J15" i="3"/>
  <c r="E21" i="3" l="1"/>
  <c r="L15" i="3"/>
  <c r="L14" i="3"/>
  <c r="F13" i="3"/>
  <c r="M13" i="3" s="1"/>
  <c r="M22" i="3" s="1"/>
  <c r="J13" i="3"/>
  <c r="L13" i="3" s="1"/>
</calcChain>
</file>

<file path=xl/sharedStrings.xml><?xml version="1.0" encoding="utf-8"?>
<sst xmlns="http://schemas.openxmlformats.org/spreadsheetml/2006/main" count="43" uniqueCount="34">
  <si>
    <t>Номер источника ценовой информации (ИЦИ №i) и цена единицы товара, работы, услуги, представленная i-тым ИЦИ (Цi), руб.</t>
  </si>
  <si>
    <t>n - кол-во значений, используемых в расчете</t>
  </si>
  <si>
    <t>ИЦИ №2</t>
  </si>
  <si>
    <t>ИЦИ №3</t>
  </si>
  <si>
    <t>ИЦИ №1</t>
  </si>
  <si>
    <t>Н(М)ЦД по ппредставленным ИЦИ</t>
  </si>
  <si>
    <t>Х</t>
  </si>
  <si>
    <t>Определение однородности совокупности значений выявленных цен</t>
  </si>
  <si>
    <t>&lt;ц&gt; - средн. арифм. величина цены единицы прод-ции, руб.</t>
  </si>
  <si>
    <t>Среднее квадратичное отклонение</t>
  </si>
  <si>
    <t xml:space="preserve">
V - коэф-нт вариации (не должен превышать 33%)</t>
  </si>
  <si>
    <t>Расчетная начальная (максимальная) цена договора, руб.</t>
  </si>
  <si>
    <t>ИТОГО по ИЦИ:</t>
  </si>
  <si>
    <t>№ 
п/п</t>
  </si>
  <si>
    <t>Наименование товаров, работ, услуг</t>
  </si>
  <si>
    <t xml:space="preserve">Расчет начальной (максимальной) цены договора (цены лота) на закупку товаров, работ, услуг с использованием </t>
  </si>
  <si>
    <t>метода анализа рыночной стоимости закупаемых товаров, работ, услуг</t>
  </si>
  <si>
    <t xml:space="preserve">Стоимость, руб. </t>
  </si>
  <si>
    <t>Количество товара</t>
  </si>
  <si>
    <t>Приложение №1
к Информационной карте</t>
  </si>
  <si>
    <r>
      <t>Способ закупки:</t>
    </r>
    <r>
      <rPr>
        <b/>
        <sz val="16"/>
        <color theme="1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>запрос предложений в электронной форме.</t>
    </r>
  </si>
  <si>
    <t>Единица измерения, штука (комплект)</t>
  </si>
  <si>
    <t>Исполнительный директор МУП "Водоканал"                                                             В.В. Кузнецов</t>
  </si>
  <si>
    <t>Экспедиторские услуги</t>
  </si>
  <si>
    <t>Втулка под фланец удлиненная ПЭ 100 SDR 11 ПНД 110</t>
  </si>
  <si>
    <t>Фланец проточной пол втулку ПНД 110</t>
  </si>
  <si>
    <t>Электромуфта ПЭ 100 SDR 11 ПНД 110</t>
  </si>
  <si>
    <t>Отвод электросварной 90 градусов ПЭ 100 SDR 11 ПНД 110</t>
  </si>
  <si>
    <t>Труба ПНД Д. 110  ПЭ 100 SDR 11</t>
  </si>
  <si>
    <t>Труба ПНД Д. 63  ПЭ 100 SDR 11</t>
  </si>
  <si>
    <t>Труба ПНД Д. 25  ПЭ 100 SDR 11</t>
  </si>
  <si>
    <t>Начальная (максимальная) цена договора составляет: 676 521,82 руб (Шестьсот семьдесят шесть тысяч пятьсот двадцать один рубль  82 коп.)</t>
  </si>
  <si>
    <t>Дата подготовки обоснования Н(М)ЦД: 27 апреля 2020 г.</t>
  </si>
  <si>
    <t>Предмет закупки: Закупка труб водопроводных  и комплектующих к ним для нужд МУП "Водоканал"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</si>
</sst>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р_._-;\-* #,##0.00\ _р_._-;_-* &quot;-&quot;??\ _р_._-;_-@_-"/>
    <numFmt numFmtId="165" formatCode="#,##0.00_ ;\-#,##0.00\ "/>
    <numFmt numFmtId="166" formatCode="0.0%"/>
    <numFmt numFmtId="167" formatCode="0.000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5" fillId="2" borderId="4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horizontal="left" vertical="top"/>
    </xf>
    <xf numFmtId="0" fontId="3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5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164" fontId="11" fillId="0" borderId="17" xfId="1" applyFont="1" applyFill="1" applyBorder="1" applyAlignment="1">
      <alignment horizontal="center" vertical="center" wrapText="1"/>
    </xf>
    <xf numFmtId="166" fontId="4" fillId="0" borderId="17" xfId="4" applyNumberFormat="1" applyFont="1" applyFill="1" applyBorder="1" applyAlignment="1">
      <alignment horizontal="center" vertical="center" wrapText="1"/>
    </xf>
    <xf numFmtId="165" fontId="11" fillId="0" borderId="18" xfId="1" applyNumberFormat="1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167" fontId="14" fillId="2" borderId="17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4" fillId="2" borderId="19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/>
    </xf>
    <xf numFmtId="167" fontId="14" fillId="2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11" fillId="0" borderId="5" xfId="1" applyFont="1" applyFill="1" applyBorder="1" applyAlignment="1">
      <alignment horizontal="center" vertical="center" wrapText="1"/>
    </xf>
    <xf numFmtId="166" fontId="4" fillId="0" borderId="5" xfId="4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/>
    <xf numFmtId="0" fontId="7" fillId="0" borderId="0" xfId="0" applyFont="1" applyFill="1" applyAlignment="1">
      <alignment horizontal="left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5">
    <cellStyle name="Обычный" xfId="0" builtinId="0"/>
    <cellStyle name="Обычный 2" xfId="2"/>
    <cellStyle name="Обычный 3" xfId="3"/>
    <cellStyle name="Процентный" xfId="4" builtinId="5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246065</xdr:colOff>
      <xdr:row>9</xdr:row>
      <xdr:rowOff>394607</xdr:rowOff>
    </xdr:from>
    <xdr:to>
      <xdr:col>12</xdr:col>
      <xdr:colOff>1268336</xdr:colOff>
      <xdr:row>10</xdr:row>
      <xdr:rowOff>272143</xdr:rowOff>
    </xdr:to>
    <xdr:pic>
      <xdr:nvPicPr>
        <xdr:cNvPr id="2" name="Рисунок 11545" descr="7d4qbwfz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/>
        <a:stretch>
          <a:fillRect/>
        </a:stretch>
      </xdr:blipFill>
      <xdr:spPr bwMode="auto">
        <a:xfrm>
          <a:off x="17635994" y="4041321"/>
          <a:ext cx="1022271" cy="78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183206</xdr:colOff>
      <xdr:row>9</xdr:row>
      <xdr:rowOff>371509</xdr:rowOff>
    </xdr:from>
    <xdr:to>
      <xdr:col>5</xdr:col>
      <xdr:colOff>883844</xdr:colOff>
      <xdr:row>9</xdr:row>
      <xdr:rowOff>762000</xdr:rowOff>
    </xdr:to>
    <xdr:pic>
      <xdr:nvPicPr>
        <xdr:cNvPr id="5" name="Рисунок 11544" descr="l41eo45a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326956" y="4208723"/>
          <a:ext cx="700638" cy="390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29634</xdr:colOff>
      <xdr:row>9</xdr:row>
      <xdr:rowOff>520700</xdr:rowOff>
    </xdr:from>
    <xdr:to>
      <xdr:col>10</xdr:col>
      <xdr:colOff>782108</xdr:colOff>
      <xdr:row>9</xdr:row>
      <xdr:rowOff>520700</xdr:rowOff>
    </xdr:to>
    <xdr:pic>
      <xdr:nvPicPr>
        <xdr:cNvPr id="4" name="Рисунок 11546" descr="sssqsznq">
          <a:extLst>
            <a:ext uri="{FF2B5EF4-FFF2-40B4-BE49-F238E27FC236}">
              <a16:creationId xmlns="" xmlns:a16="http://schemas.microsoft.com/office/drawing/2014/main" id="{544E31C5-A11C-4490-96A2-D93CA2DF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6809" y="4016375"/>
          <a:ext cx="75247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204106</xdr:colOff>
      <xdr:row>9</xdr:row>
      <xdr:rowOff>678965</xdr:rowOff>
    </xdr:from>
    <xdr:to>
      <xdr:col>11</xdr:col>
      <xdr:colOff>1344101</xdr:colOff>
      <xdr:row>10</xdr:row>
      <xdr:rowOff>285749</xdr:rowOff>
    </xdr:to>
    <xdr:pic>
      <xdr:nvPicPr>
        <xdr:cNvPr id="6" name="Рисунок 11547" descr="8c4wnzhy">
          <a:extLst>
            <a:ext uri="{FF2B5EF4-FFF2-40B4-BE49-F238E27FC236}">
              <a16:creationId xmlns="" xmlns:a16="http://schemas.microsoft.com/office/drawing/2014/main" id="{112A3EFB-A542-43E6-B61C-CC937B543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0" y="4325679"/>
          <a:ext cx="1139995" cy="518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163286</xdr:colOff>
      <xdr:row>9</xdr:row>
      <xdr:rowOff>517780</xdr:rowOff>
    </xdr:from>
    <xdr:to>
      <xdr:col>10</xdr:col>
      <xdr:colOff>1564821</xdr:colOff>
      <xdr:row>10</xdr:row>
      <xdr:rowOff>299356</xdr:rowOff>
    </xdr:to>
    <xdr:pic>
      <xdr:nvPicPr>
        <xdr:cNvPr id="7" name="Рисунок 2" descr="sssqsznq">
          <a:extLst>
            <a:ext uri="{FF2B5EF4-FFF2-40B4-BE49-F238E27FC236}">
              <a16:creationId xmlns="" xmlns:a16="http://schemas.microsoft.com/office/drawing/2014/main" id="{2A2A3739-E1BD-4FC9-A62C-D5443769D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6357" y="4164494"/>
          <a:ext cx="1401535" cy="693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topLeftCell="A10" zoomScale="70" zoomScaleNormal="70" zoomScaleSheetLayoutView="70" zoomScalePageLayoutView="55" workbookViewId="0">
      <selection activeCell="A8" sqref="A8"/>
    </sheetView>
  </sheetViews>
  <sheetFormatPr defaultColWidth="8.85546875" defaultRowHeight="18.75" outlineLevelCol="1" x14ac:dyDescent="0.3"/>
  <cols>
    <col min="1" max="1" width="8.28515625" style="3" customWidth="1"/>
    <col min="2" max="2" width="47.28515625" style="2" customWidth="1"/>
    <col min="3" max="3" width="17.42578125" style="2" customWidth="1" outlineLevel="1"/>
    <col min="4" max="4" width="17.140625" style="2" customWidth="1"/>
    <col min="5" max="5" width="18" style="2" customWidth="1" outlineLevel="1"/>
    <col min="6" max="7" width="17.140625" style="2" customWidth="1"/>
    <col min="8" max="8" width="15.7109375" style="2" customWidth="1"/>
    <col min="9" max="9" width="19.140625" style="2" customWidth="1"/>
    <col min="10" max="10" width="21.7109375" style="2" customWidth="1"/>
    <col min="11" max="11" width="25.42578125" style="2" customWidth="1"/>
    <col min="12" max="12" width="21.85546875" style="2" customWidth="1"/>
    <col min="13" max="13" width="22.28515625" style="2" customWidth="1"/>
    <col min="14" max="14" width="12.42578125" style="2" customWidth="1"/>
    <col min="15" max="15" width="17.28515625" style="30" customWidth="1"/>
    <col min="16" max="16" width="24.5703125" style="2" customWidth="1"/>
    <col min="17" max="16384" width="8.85546875" style="2"/>
  </cols>
  <sheetData>
    <row r="1" spans="1:15" ht="37.5" customHeight="1" x14ac:dyDescent="0.3">
      <c r="B1" s="22"/>
      <c r="C1" s="1"/>
      <c r="D1" s="1"/>
      <c r="E1" s="1"/>
      <c r="F1" s="1"/>
      <c r="G1" s="1"/>
      <c r="H1" s="1"/>
      <c r="I1" s="1"/>
      <c r="J1" s="66" t="s">
        <v>19</v>
      </c>
      <c r="K1" s="66"/>
      <c r="L1" s="66"/>
      <c r="M1" s="67"/>
    </row>
    <row r="2" spans="1:15" ht="11.2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s="4" customFormat="1" ht="25.5" x14ac:dyDescent="0.3">
      <c r="A3" s="68" t="s">
        <v>15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O3" s="30"/>
    </row>
    <row r="4" spans="1:15" s="4" customFormat="1" ht="25.5" x14ac:dyDescent="0.3">
      <c r="A4" s="68" t="s">
        <v>16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O4" s="30"/>
    </row>
    <row r="5" spans="1:15" s="4" customFormat="1" ht="15.75" customHeight="1" x14ac:dyDescent="0.3">
      <c r="A5" s="17"/>
      <c r="B5" s="17"/>
      <c r="C5" s="17"/>
      <c r="D5" s="17"/>
      <c r="E5" s="17"/>
      <c r="F5" s="17"/>
      <c r="G5" s="31"/>
      <c r="H5" s="18"/>
      <c r="I5" s="17"/>
      <c r="J5" s="17"/>
      <c r="K5" s="17"/>
      <c r="L5" s="17"/>
      <c r="M5" s="17"/>
      <c r="O5" s="30"/>
    </row>
    <row r="6" spans="1:15" s="4" customFormat="1" ht="21" customHeight="1" x14ac:dyDescent="0.3">
      <c r="A6" s="74" t="s">
        <v>20</v>
      </c>
      <c r="B6" s="74"/>
      <c r="C6" s="74"/>
      <c r="D6" s="74"/>
      <c r="E6" s="6"/>
      <c r="F6" s="6"/>
      <c r="G6" s="6"/>
      <c r="H6" s="6"/>
      <c r="I6" s="6"/>
      <c r="J6" s="6"/>
      <c r="K6" s="6"/>
      <c r="L6" s="6"/>
      <c r="M6" s="6"/>
      <c r="O6" s="30"/>
    </row>
    <row r="7" spans="1:15" s="4" customFormat="1" ht="48" customHeight="1" x14ac:dyDescent="0.3">
      <c r="A7" s="69" t="s">
        <v>33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O7" s="30"/>
    </row>
    <row r="8" spans="1:15" ht="32.25" customHeight="1" thickBot="1" x14ac:dyDescent="0.35"/>
    <row r="9" spans="1:15" s="16" customFormat="1" ht="64.150000000000006" customHeight="1" x14ac:dyDescent="0.3">
      <c r="A9" s="50" t="s">
        <v>13</v>
      </c>
      <c r="B9" s="53" t="s">
        <v>14</v>
      </c>
      <c r="C9" s="53" t="s">
        <v>0</v>
      </c>
      <c r="D9" s="56"/>
      <c r="E9" s="56"/>
      <c r="F9" s="56"/>
      <c r="G9" s="72" t="s">
        <v>21</v>
      </c>
      <c r="H9" s="53" t="s">
        <v>18</v>
      </c>
      <c r="I9" s="53" t="s">
        <v>1</v>
      </c>
      <c r="J9" s="61" t="s">
        <v>7</v>
      </c>
      <c r="K9" s="61"/>
      <c r="L9" s="61"/>
      <c r="M9" s="24" t="s">
        <v>5</v>
      </c>
      <c r="O9" s="30"/>
    </row>
    <row r="10" spans="1:15" s="16" customFormat="1" ht="72" customHeight="1" x14ac:dyDescent="0.3">
      <c r="A10" s="51"/>
      <c r="B10" s="54"/>
      <c r="C10" s="23" t="s">
        <v>4</v>
      </c>
      <c r="D10" s="23" t="s">
        <v>2</v>
      </c>
      <c r="E10" s="23" t="s">
        <v>3</v>
      </c>
      <c r="F10" s="48"/>
      <c r="G10" s="73"/>
      <c r="H10" s="54"/>
      <c r="I10" s="54"/>
      <c r="J10" s="62" t="s">
        <v>8</v>
      </c>
      <c r="K10" s="64" t="s">
        <v>9</v>
      </c>
      <c r="L10" s="70" t="s">
        <v>10</v>
      </c>
      <c r="M10" s="58"/>
      <c r="O10" s="30"/>
    </row>
    <row r="11" spans="1:15" s="16" customFormat="1" ht="30" customHeight="1" x14ac:dyDescent="0.3">
      <c r="A11" s="52"/>
      <c r="B11" s="55"/>
      <c r="C11" s="10" t="s">
        <v>17</v>
      </c>
      <c r="D11" s="10" t="s">
        <v>17</v>
      </c>
      <c r="E11" s="10" t="s">
        <v>17</v>
      </c>
      <c r="F11" s="49"/>
      <c r="G11" s="73"/>
      <c r="H11" s="55"/>
      <c r="I11" s="55"/>
      <c r="J11" s="63"/>
      <c r="K11" s="65"/>
      <c r="L11" s="71"/>
      <c r="M11" s="59"/>
      <c r="O11" s="30"/>
    </row>
    <row r="12" spans="1:15" s="7" customFormat="1" ht="21" customHeight="1" x14ac:dyDescent="0.3">
      <c r="A12" s="37">
        <v>1</v>
      </c>
      <c r="B12" s="37">
        <v>2</v>
      </c>
      <c r="C12" s="37">
        <v>3</v>
      </c>
      <c r="D12" s="37">
        <v>4</v>
      </c>
      <c r="E12" s="37">
        <v>5</v>
      </c>
      <c r="F12" s="37">
        <v>6</v>
      </c>
      <c r="G12" s="37">
        <v>7</v>
      </c>
      <c r="H12" s="37">
        <v>8</v>
      </c>
      <c r="I12" s="37">
        <v>9</v>
      </c>
      <c r="J12" s="37">
        <v>10</v>
      </c>
      <c r="K12" s="37">
        <v>11</v>
      </c>
      <c r="L12" s="37">
        <v>12</v>
      </c>
      <c r="M12" s="37">
        <v>13</v>
      </c>
      <c r="O12" s="8"/>
    </row>
    <row r="13" spans="1:15" s="7" customFormat="1" ht="21" customHeight="1" x14ac:dyDescent="0.3">
      <c r="A13" s="38">
        <v>1</v>
      </c>
      <c r="B13" s="38" t="s">
        <v>28</v>
      </c>
      <c r="C13" s="32">
        <v>282.52999999999997</v>
      </c>
      <c r="D13" s="32">
        <v>376.8</v>
      </c>
      <c r="E13" s="32">
        <v>384</v>
      </c>
      <c r="F13" s="39">
        <f>(C13+D13+E13)/3</f>
        <v>347.77666666666664</v>
      </c>
      <c r="G13" s="32">
        <v>1</v>
      </c>
      <c r="H13" s="33">
        <v>1224</v>
      </c>
      <c r="I13" s="33">
        <v>1</v>
      </c>
      <c r="J13" s="34">
        <f t="shared" ref="J13:J20" si="0">AVERAGE(C13,D13,E13)</f>
        <v>347.77666666666664</v>
      </c>
      <c r="K13" s="34">
        <f t="shared" ref="K13:K20" si="1">STDEV(C13,D13,E13)</f>
        <v>56.619834275043281</v>
      </c>
      <c r="L13" s="35">
        <f t="shared" ref="L13:L20" si="2">K13/J13</f>
        <v>0.16280515543991819</v>
      </c>
      <c r="M13" s="36">
        <f t="shared" ref="M13:M20" si="3">F13*H13/I13</f>
        <v>425678.63999999996</v>
      </c>
      <c r="O13" s="8"/>
    </row>
    <row r="14" spans="1:15" s="7" customFormat="1" ht="33" customHeight="1" x14ac:dyDescent="0.3">
      <c r="A14" s="37">
        <v>2</v>
      </c>
      <c r="B14" s="38" t="s">
        <v>29</v>
      </c>
      <c r="C14" s="32">
        <v>137.34</v>
      </c>
      <c r="D14" s="32">
        <v>125</v>
      </c>
      <c r="E14" s="32">
        <v>138</v>
      </c>
      <c r="F14" s="39">
        <f t="shared" ref="F14:F20" si="4">(C14+D14+E14)/3</f>
        <v>133.44666666666669</v>
      </c>
      <c r="G14" s="32">
        <v>1</v>
      </c>
      <c r="H14" s="33">
        <v>1490</v>
      </c>
      <c r="I14" s="33">
        <v>1</v>
      </c>
      <c r="J14" s="34">
        <f t="shared" si="0"/>
        <v>133.44666666666669</v>
      </c>
      <c r="K14" s="34">
        <f t="shared" si="1"/>
        <v>7.3224677079064913</v>
      </c>
      <c r="L14" s="35">
        <f t="shared" si="2"/>
        <v>5.4871866722584477E-2</v>
      </c>
      <c r="M14" s="36">
        <f t="shared" si="3"/>
        <v>198835.53333333335</v>
      </c>
      <c r="O14" s="8"/>
    </row>
    <row r="15" spans="1:15" s="7" customFormat="1" ht="21" customHeight="1" x14ac:dyDescent="0.3">
      <c r="A15" s="37">
        <v>3</v>
      </c>
      <c r="B15" s="38" t="s">
        <v>30</v>
      </c>
      <c r="C15" s="32">
        <v>22.2</v>
      </c>
      <c r="D15" s="32">
        <v>21.32</v>
      </c>
      <c r="E15" s="32">
        <v>25.8</v>
      </c>
      <c r="F15" s="39">
        <f t="shared" si="4"/>
        <v>23.106666666666666</v>
      </c>
      <c r="G15" s="32">
        <v>1</v>
      </c>
      <c r="H15" s="33">
        <v>500</v>
      </c>
      <c r="I15" s="33">
        <v>1</v>
      </c>
      <c r="J15" s="34">
        <f t="shared" si="0"/>
        <v>23.106666666666666</v>
      </c>
      <c r="K15" s="34">
        <f t="shared" si="1"/>
        <v>2.3736329398905247</v>
      </c>
      <c r="L15" s="35">
        <f t="shared" si="2"/>
        <v>0.10272502625031123</v>
      </c>
      <c r="M15" s="36">
        <f t="shared" si="3"/>
        <v>11553.333333333332</v>
      </c>
      <c r="O15" s="8"/>
    </row>
    <row r="16" spans="1:15" s="7" customFormat="1" ht="57" customHeight="1" x14ac:dyDescent="0.3">
      <c r="A16" s="41">
        <v>7</v>
      </c>
      <c r="B16" s="37" t="s">
        <v>24</v>
      </c>
      <c r="C16" s="32">
        <v>452.04</v>
      </c>
      <c r="D16" s="32">
        <v>421.68</v>
      </c>
      <c r="E16" s="32">
        <v>444.18</v>
      </c>
      <c r="F16" s="39">
        <f t="shared" si="4"/>
        <v>439.3</v>
      </c>
      <c r="G16" s="32">
        <v>1</v>
      </c>
      <c r="H16" s="33">
        <v>6</v>
      </c>
      <c r="I16" s="33">
        <v>1</v>
      </c>
      <c r="J16" s="34">
        <f t="shared" si="0"/>
        <v>439.3</v>
      </c>
      <c r="K16" s="34">
        <f t="shared" si="1"/>
        <v>15.757322107515609</v>
      </c>
      <c r="L16" s="35">
        <f t="shared" si="2"/>
        <v>3.5869160272059206E-2</v>
      </c>
      <c r="M16" s="36">
        <f t="shared" si="3"/>
        <v>2635.8</v>
      </c>
      <c r="O16" s="8"/>
    </row>
    <row r="17" spans="1:15" s="7" customFormat="1" ht="47.25" customHeight="1" x14ac:dyDescent="0.3">
      <c r="A17" s="41">
        <v>8</v>
      </c>
      <c r="B17" s="37" t="s">
        <v>25</v>
      </c>
      <c r="C17" s="32">
        <v>851.64</v>
      </c>
      <c r="D17" s="32">
        <v>882.24</v>
      </c>
      <c r="E17" s="32">
        <v>900</v>
      </c>
      <c r="F17" s="39">
        <f t="shared" si="4"/>
        <v>877.96</v>
      </c>
      <c r="G17" s="32">
        <v>1</v>
      </c>
      <c r="H17" s="33">
        <v>6</v>
      </c>
      <c r="I17" s="33">
        <v>1</v>
      </c>
      <c r="J17" s="34">
        <f t="shared" si="0"/>
        <v>877.96</v>
      </c>
      <c r="K17" s="34">
        <f t="shared" si="1"/>
        <v>24.462444685680953</v>
      </c>
      <c r="L17" s="35">
        <f t="shared" si="2"/>
        <v>2.7862823688642936E-2</v>
      </c>
      <c r="M17" s="36">
        <f t="shared" si="3"/>
        <v>5267.76</v>
      </c>
      <c r="O17" s="8"/>
    </row>
    <row r="18" spans="1:15" s="7" customFormat="1" ht="46.5" customHeight="1" x14ac:dyDescent="0.3">
      <c r="A18" s="41">
        <v>9</v>
      </c>
      <c r="B18" s="37" t="s">
        <v>26</v>
      </c>
      <c r="C18" s="32">
        <v>1077.96</v>
      </c>
      <c r="D18" s="32">
        <v>991.65</v>
      </c>
      <c r="E18" s="32">
        <v>1060.2</v>
      </c>
      <c r="F18" s="39">
        <f t="shared" si="4"/>
        <v>1043.2700000000002</v>
      </c>
      <c r="G18" s="32">
        <v>1</v>
      </c>
      <c r="H18" s="33">
        <v>6</v>
      </c>
      <c r="I18" s="33">
        <v>1</v>
      </c>
      <c r="J18" s="34">
        <f t="shared" si="0"/>
        <v>1043.2700000000002</v>
      </c>
      <c r="K18" s="34">
        <f t="shared" si="1"/>
        <v>45.57765570978836</v>
      </c>
      <c r="L18" s="35">
        <f t="shared" si="2"/>
        <v>4.368730598003235E-2</v>
      </c>
      <c r="M18" s="36">
        <f t="shared" si="3"/>
        <v>6259.6200000000008</v>
      </c>
      <c r="O18" s="8"/>
    </row>
    <row r="19" spans="1:15" s="7" customFormat="1" ht="58.5" customHeight="1" x14ac:dyDescent="0.3">
      <c r="A19" s="41">
        <v>10</v>
      </c>
      <c r="B19" s="37" t="s">
        <v>27</v>
      </c>
      <c r="C19" s="32">
        <v>2830.85</v>
      </c>
      <c r="D19" s="32">
        <v>2880.02</v>
      </c>
      <c r="E19" s="32">
        <v>2805.83</v>
      </c>
      <c r="F19" s="39">
        <f t="shared" si="4"/>
        <v>2838.9</v>
      </c>
      <c r="G19" s="32">
        <v>1</v>
      </c>
      <c r="H19" s="33">
        <v>2</v>
      </c>
      <c r="I19" s="33">
        <v>1</v>
      </c>
      <c r="J19" s="34">
        <f t="shared" si="0"/>
        <v>2838.9</v>
      </c>
      <c r="K19" s="34">
        <f t="shared" si="1"/>
        <v>37.744415480968868</v>
      </c>
      <c r="L19" s="35">
        <f t="shared" si="2"/>
        <v>1.3295436782193408E-2</v>
      </c>
      <c r="M19" s="36">
        <f t="shared" si="3"/>
        <v>5677.8</v>
      </c>
      <c r="O19" s="8"/>
    </row>
    <row r="20" spans="1:15" s="7" customFormat="1" ht="53.25" customHeight="1" x14ac:dyDescent="0.3">
      <c r="A20" s="41">
        <v>11</v>
      </c>
      <c r="B20" s="37" t="s">
        <v>23</v>
      </c>
      <c r="C20" s="42">
        <v>24140</v>
      </c>
      <c r="D20" s="42">
        <v>18000</v>
      </c>
      <c r="E20" s="42">
        <v>19700</v>
      </c>
      <c r="F20" s="43">
        <f t="shared" si="4"/>
        <v>20613.333333333332</v>
      </c>
      <c r="G20" s="32">
        <v>1</v>
      </c>
      <c r="H20" s="44">
        <v>1</v>
      </c>
      <c r="I20" s="33">
        <v>1</v>
      </c>
      <c r="J20" s="45">
        <f t="shared" si="0"/>
        <v>20613.333333333332</v>
      </c>
      <c r="K20" s="45">
        <f t="shared" si="1"/>
        <v>3170.2576130865727</v>
      </c>
      <c r="L20" s="46">
        <f t="shared" si="2"/>
        <v>0.15379645600355302</v>
      </c>
      <c r="M20" s="36">
        <f t="shared" si="3"/>
        <v>20613.333333333332</v>
      </c>
      <c r="O20" s="8"/>
    </row>
    <row r="21" spans="1:15" ht="21" customHeight="1" thickBot="1" x14ac:dyDescent="0.35">
      <c r="A21" s="25"/>
      <c r="B21" s="26" t="s">
        <v>12</v>
      </c>
      <c r="C21" s="27">
        <f>SUM(C13:C15)</f>
        <v>442.07</v>
      </c>
      <c r="D21" s="27">
        <f>SUM(D13:D15)</f>
        <v>523.12</v>
      </c>
      <c r="E21" s="27">
        <f>SUM(E13:E15)</f>
        <v>547.79999999999995</v>
      </c>
      <c r="F21" s="27" t="s">
        <v>6</v>
      </c>
      <c r="G21" s="27" t="s">
        <v>6</v>
      </c>
      <c r="H21" s="28" t="s">
        <v>6</v>
      </c>
      <c r="I21" s="28" t="s">
        <v>6</v>
      </c>
      <c r="J21" s="28" t="s">
        <v>6</v>
      </c>
      <c r="K21" s="28" t="s">
        <v>6</v>
      </c>
      <c r="L21" s="28" t="s">
        <v>6</v>
      </c>
      <c r="M21" s="29" t="s">
        <v>6</v>
      </c>
    </row>
    <row r="22" spans="1:15" ht="21" customHeight="1" thickBot="1" x14ac:dyDescent="0.35">
      <c r="A22" s="11"/>
      <c r="B22" s="60" t="s">
        <v>11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12">
        <f>SUM(M13:M20)</f>
        <v>676521.82000000018</v>
      </c>
    </row>
    <row r="23" spans="1:15" ht="21" customHeight="1" x14ac:dyDescent="0.3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1"/>
    </row>
    <row r="24" spans="1:15" ht="21" customHeight="1" x14ac:dyDescent="0.3">
      <c r="A24" s="57" t="s">
        <v>31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</row>
    <row r="25" spans="1:15" x14ac:dyDescent="0.3">
      <c r="A25" s="15"/>
      <c r="B25" s="13"/>
      <c r="C25" s="13"/>
      <c r="D25" s="13"/>
      <c r="E25" s="13"/>
      <c r="F25" s="14"/>
      <c r="G25" s="14"/>
      <c r="H25" s="14"/>
      <c r="I25" s="14"/>
      <c r="J25" s="14"/>
      <c r="K25" s="14"/>
      <c r="L25" s="14"/>
      <c r="M25" s="14"/>
    </row>
    <row r="26" spans="1:15" s="8" customFormat="1" x14ac:dyDescent="0.3">
      <c r="A26" s="47" t="s">
        <v>32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5" s="8" customFormat="1" x14ac:dyDescent="0.3">
      <c r="A27" s="3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9" spans="1:15" ht="20.25" x14ac:dyDescent="0.3">
      <c r="C29" s="40" t="s">
        <v>22</v>
      </c>
      <c r="D29" s="40"/>
      <c r="E29" s="40"/>
      <c r="F29" s="40"/>
      <c r="G29" s="40"/>
    </row>
  </sheetData>
  <mergeCells count="20">
    <mergeCell ref="J1:M1"/>
    <mergeCell ref="A3:M3"/>
    <mergeCell ref="A4:M4"/>
    <mergeCell ref="A7:M7"/>
    <mergeCell ref="L10:L11"/>
    <mergeCell ref="H9:H11"/>
    <mergeCell ref="G9:G11"/>
    <mergeCell ref="A6:D6"/>
    <mergeCell ref="A26:M26"/>
    <mergeCell ref="F10:F11"/>
    <mergeCell ref="A9:A11"/>
    <mergeCell ref="B9:B11"/>
    <mergeCell ref="C9:F9"/>
    <mergeCell ref="A24:M24"/>
    <mergeCell ref="M10:M11"/>
    <mergeCell ref="I9:I11"/>
    <mergeCell ref="B22:L22"/>
    <mergeCell ref="J9:L9"/>
    <mergeCell ref="J10:J11"/>
    <mergeCell ref="K10:K11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53" orientation="landscape" r:id="rId1"/>
  <rowBreaks count="1" manualBreakCount="1">
    <brk id="29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услуга</vt:lpstr>
      <vt:lpstr>услуга!Заголовки_для_печати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Кулинич Валентина Олеговна</dc:creator>
  <cp:lastModifiedBy>Татьяна</cp:lastModifiedBy>
  <cp:lastPrinted>2019-09-04T11:59:00Z</cp:lastPrinted>
  <dcterms:created xsi:type="dcterms:W3CDTF">2016-08-25T12:47:15Z</dcterms:created>
  <dcterms:modified xsi:type="dcterms:W3CDTF">2020-04-27T06:02:07Z</dcterms:modified>
</cp:coreProperties>
</file>