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АПРЕЛЬ\ЗАКУПКА ПО ТРУБАМ\"/>
    </mc:Choice>
  </mc:AlternateContent>
  <bookViews>
    <workbookView showHorizontalScroll="0" showVerticalScroll="0" showSheetTabs="0" xWindow="0" yWindow="0" windowWidth="24000" windowHeight="88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3" l="1"/>
  <c r="K19" i="3"/>
  <c r="L19" i="3" s="1"/>
  <c r="K20" i="3"/>
  <c r="L20" i="3" s="1"/>
  <c r="K21" i="3"/>
  <c r="L21" i="3" s="1"/>
  <c r="K22" i="3"/>
  <c r="L22" i="3" s="1"/>
  <c r="J19" i="3"/>
  <c r="J20" i="3"/>
  <c r="J21" i="3"/>
  <c r="J22" i="3"/>
  <c r="F19" i="3"/>
  <c r="M19" i="3" s="1"/>
  <c r="F20" i="3"/>
  <c r="M20" i="3" s="1"/>
  <c r="F21" i="3"/>
  <c r="M21" i="3" s="1"/>
  <c r="F22" i="3"/>
  <c r="M22" i="3" s="1"/>
  <c r="E23" i="3" l="1"/>
  <c r="D23" i="3"/>
  <c r="F23" i="3"/>
  <c r="M23" i="3" s="1"/>
  <c r="J23" i="3"/>
  <c r="K23" i="3"/>
  <c r="L23" i="3" s="1"/>
  <c r="J14" i="3" l="1"/>
  <c r="K13" i="3"/>
  <c r="K14" i="3"/>
  <c r="K15" i="3"/>
  <c r="K16" i="3"/>
  <c r="K17" i="3"/>
  <c r="K18" i="3"/>
  <c r="F14" i="3"/>
  <c r="M14" i="3" s="1"/>
  <c r="F15" i="3"/>
  <c r="M15" i="3" s="1"/>
  <c r="F16" i="3"/>
  <c r="M16" i="3" s="1"/>
  <c r="F17" i="3"/>
  <c r="M17" i="3" s="1"/>
  <c r="F18" i="3"/>
  <c r="M18" i="3" s="1"/>
  <c r="C24" i="3"/>
  <c r="D24" i="3"/>
  <c r="J15" i="3"/>
  <c r="J16" i="3"/>
  <c r="J17" i="3"/>
  <c r="J18" i="3"/>
  <c r="E24" i="3" l="1"/>
  <c r="L15" i="3"/>
  <c r="L17" i="3"/>
  <c r="L18" i="3"/>
  <c r="L14" i="3"/>
  <c r="F13" i="3"/>
  <c r="M13" i="3" s="1"/>
  <c r="J13" i="3"/>
  <c r="L13" i="3" s="1"/>
  <c r="L16" i="3"/>
</calcChain>
</file>

<file path=xl/sharedStrings.xml><?xml version="1.0" encoding="utf-8"?>
<sst xmlns="http://schemas.openxmlformats.org/spreadsheetml/2006/main" count="46" uniqueCount="37">
  <si>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</si>
  <si>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</si>
  <si>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</si>
  <si>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</si>
  <si>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</si>
  <si>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</si>
  <si>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</si>
  <si>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</si>
  <si>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</si>
  <si>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</si>
  <si>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</si>
  <si>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</si>
  <si>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</si>
  <si>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</si>
  <si>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</si>
  <si>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</si>
  <si>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</si>
  <si>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</si>
  <si>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Количество товара</t>
  </si>
  <si>
    <t>Приложение №1
к Информационной карте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</si>
  <si>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запрос предложений в электронной форме.</t>
    </r>
  </si>
  <si>
    <t>Единица измерения, штука (комплект)</t>
  </si>
  <si>
    <t>Исполнительный директор МУП "Водоканал"                                                             В.В. Кузнецов</t>
  </si>
  <si>
    <t>Предмет закупки: Закупка труб водопроводных, канализационных и комплектующих к ним для нужд МУП "Водоканал"</t>
  </si>
  <si>
    <t>Труба канализационная двухслойная гофрированная DN/OD 160</t>
  </si>
  <si>
    <t>Муфта на трубу канализационную двухслойную гофрированную DN/OD 160</t>
  </si>
  <si>
    <t>Уплотнительное кольцо к муфте для трубы канализационной двухслойной гофрированной DN/OD 160</t>
  </si>
  <si>
    <t>Экспедиторские услуги</t>
  </si>
  <si>
    <t>Дата подготовки обоснования Н(М)ЦД: 03 апреля 2020 г.</t>
  </si>
  <si>
    <t>Втулка под фланец удлиненная ПЭ 100 SDR 11 ПНД 110</t>
  </si>
  <si>
    <t>Фланец проточной пол втулку ПНД 110</t>
  </si>
  <si>
    <t>Электромуфта ПЭ 100 SDR 11 ПНД 110</t>
  </si>
  <si>
    <t>Отвод электросварной 90 градусов ПЭ 100 SDR 11 ПНД 110</t>
  </si>
  <si>
    <t>Начальная (максимальная) цена договора составляет: 854 095,35 руб (Восемьсот пятьдесят четыре тысячи девяносто пять рублей  35 коп.)</t>
  </si>
  <si>
    <t>Труба ПНД Д. 110  ПЭ 100 SDR 11</t>
  </si>
  <si>
    <t>Труба ПНД Д. 63  ПЭ 100 SDR 11</t>
  </si>
  <si>
    <t>Труба ПНД Д. 25  ПЭ 100 SDR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</si>
</sst>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р_._-;\-* #,##0.00\ _р_._-;_-* &quot;-&quot;??\ _р_._-;_-@_-"/>
    <numFmt numFmtId="165" formatCode="#,##0.00_ ;\-#,##0.00\ "/>
    <numFmt numFmtId="166" formatCode="0.0%"/>
    <numFmt numFmtId="167" formatCode="0.00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164" fontId="11" fillId="0" borderId="17" xfId="1" applyFont="1" applyFill="1" applyBorder="1" applyAlignment="1">
      <alignment horizontal="center" vertical="center" wrapText="1"/>
    </xf>
    <xf numFmtId="166" fontId="4" fillId="0" borderId="17" xfId="4" applyNumberFormat="1" applyFont="1" applyFill="1" applyBorder="1" applyAlignment="1">
      <alignment horizontal="center" vertical="center" wrapText="1"/>
    </xf>
    <xf numFmtId="165" fontId="11" fillId="0" borderId="18" xfId="1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167" fontId="14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/>
    </xf>
    <xf numFmtId="167" fontId="1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11" fillId="0" borderId="5" xfId="1" applyFont="1" applyFill="1" applyBorder="1" applyAlignment="1">
      <alignment horizontal="center" vertical="center" wrapText="1"/>
    </xf>
    <xf numFmtId="166" fontId="4" fillId="0" borderId="5" xfId="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:a16="http://schemas.microsoft.com/office/drawing/2014/main" xmlns="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:a16="http://schemas.microsoft.com/office/drawing/2014/main" xmlns="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:a16="http://schemas.microsoft.com/office/drawing/2014/main" xmlns="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70" zoomScaleNormal="70" zoomScaleSheetLayoutView="70" zoomScalePageLayoutView="55" workbookViewId="0">
      <selection activeCell="B16" sqref="B16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3" width="17.42578125" style="2" customWidth="1" outlineLevel="1"/>
    <col min="4" max="4" width="17.140625" style="2" customWidth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0" customWidth="1"/>
    <col min="16" max="16" width="24.5703125" style="2" customWidth="1"/>
    <col min="17" max="16384" width="8.85546875" style="2"/>
  </cols>
  <sheetData>
    <row r="1" spans="1:15" ht="37.5" customHeight="1" x14ac:dyDescent="0.3">
      <c r="B1" s="22"/>
      <c r="C1" s="1"/>
      <c r="D1" s="1"/>
      <c r="E1" s="1"/>
      <c r="F1" s="1"/>
      <c r="G1" s="1"/>
      <c r="H1" s="1"/>
      <c r="I1" s="1"/>
      <c r="J1" s="47" t="s">
        <v>19</v>
      </c>
      <c r="K1" s="47"/>
      <c r="L1" s="47"/>
      <c r="M1" s="48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O3" s="30"/>
    </row>
    <row r="4" spans="1:15" s="4" customFormat="1" ht="25.5" x14ac:dyDescent="0.3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O4" s="30"/>
    </row>
    <row r="5" spans="1:15" s="4" customFormat="1" ht="15.75" customHeight="1" x14ac:dyDescent="0.3">
      <c r="A5" s="17"/>
      <c r="B5" s="17"/>
      <c r="C5" s="17"/>
      <c r="D5" s="17"/>
      <c r="E5" s="17"/>
      <c r="F5" s="17"/>
      <c r="G5" s="31"/>
      <c r="H5" s="18"/>
      <c r="I5" s="17"/>
      <c r="J5" s="17"/>
      <c r="K5" s="17"/>
      <c r="L5" s="17"/>
      <c r="M5" s="17"/>
      <c r="O5" s="30"/>
    </row>
    <row r="6" spans="1:15" s="4" customFormat="1" ht="21" customHeight="1" x14ac:dyDescent="0.3">
      <c r="A6" s="58" t="s">
        <v>20</v>
      </c>
      <c r="B6" s="58"/>
      <c r="C6" s="58"/>
      <c r="D6" s="58"/>
      <c r="E6" s="6"/>
      <c r="F6" s="6"/>
      <c r="G6" s="6"/>
      <c r="H6" s="6"/>
      <c r="I6" s="6"/>
      <c r="J6" s="6"/>
      <c r="K6" s="6"/>
      <c r="L6" s="6"/>
      <c r="M6" s="6"/>
      <c r="O6" s="30"/>
    </row>
    <row r="7" spans="1:15" s="4" customFormat="1" ht="48" customHeight="1" x14ac:dyDescent="0.3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O7" s="30"/>
    </row>
    <row r="8" spans="1:15" ht="32.25" customHeight="1" thickBot="1" x14ac:dyDescent="0.35"/>
    <row r="9" spans="1:15" s="16" customFormat="1" ht="64.150000000000006" customHeight="1" x14ac:dyDescent="0.3">
      <c r="A9" s="62" t="s">
        <v>13</v>
      </c>
      <c r="B9" s="53" t="s">
        <v>14</v>
      </c>
      <c r="C9" s="53" t="s">
        <v>0</v>
      </c>
      <c r="D9" s="65"/>
      <c r="E9" s="65"/>
      <c r="F9" s="65"/>
      <c r="G9" s="56" t="s">
        <v>21</v>
      </c>
      <c r="H9" s="53" t="s">
        <v>18</v>
      </c>
      <c r="I9" s="53" t="s">
        <v>1</v>
      </c>
      <c r="J9" s="70" t="s">
        <v>7</v>
      </c>
      <c r="K9" s="70"/>
      <c r="L9" s="70"/>
      <c r="M9" s="24" t="s">
        <v>5</v>
      </c>
      <c r="O9" s="30"/>
    </row>
    <row r="10" spans="1:15" s="16" customFormat="1" ht="72" customHeight="1" x14ac:dyDescent="0.3">
      <c r="A10" s="63"/>
      <c r="B10" s="54"/>
      <c r="C10" s="23" t="s">
        <v>4</v>
      </c>
      <c r="D10" s="23" t="s">
        <v>2</v>
      </c>
      <c r="E10" s="23" t="s">
        <v>3</v>
      </c>
      <c r="F10" s="60"/>
      <c r="G10" s="57"/>
      <c r="H10" s="54"/>
      <c r="I10" s="54"/>
      <c r="J10" s="71" t="s">
        <v>8</v>
      </c>
      <c r="K10" s="73" t="s">
        <v>9</v>
      </c>
      <c r="L10" s="51" t="s">
        <v>10</v>
      </c>
      <c r="M10" s="67"/>
      <c r="O10" s="30"/>
    </row>
    <row r="11" spans="1:15" s="16" customFormat="1" ht="30" customHeight="1" x14ac:dyDescent="0.3">
      <c r="A11" s="64"/>
      <c r="B11" s="55"/>
      <c r="C11" s="10" t="s">
        <v>17</v>
      </c>
      <c r="D11" s="10" t="s">
        <v>17</v>
      </c>
      <c r="E11" s="10" t="s">
        <v>17</v>
      </c>
      <c r="F11" s="61"/>
      <c r="G11" s="57"/>
      <c r="H11" s="55"/>
      <c r="I11" s="55"/>
      <c r="J11" s="72"/>
      <c r="K11" s="74"/>
      <c r="L11" s="52"/>
      <c r="M11" s="68"/>
      <c r="O11" s="30"/>
    </row>
    <row r="12" spans="1:15" s="7" customFormat="1" ht="21" customHeight="1" x14ac:dyDescent="0.3">
      <c r="A12" s="37">
        <v>1</v>
      </c>
      <c r="B12" s="37">
        <v>2</v>
      </c>
      <c r="C12" s="37">
        <v>3</v>
      </c>
      <c r="D12" s="37">
        <v>4</v>
      </c>
      <c r="E12" s="37">
        <v>5</v>
      </c>
      <c r="F12" s="37">
        <v>6</v>
      </c>
      <c r="G12" s="37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O12" s="8"/>
    </row>
    <row r="13" spans="1:15" s="7" customFormat="1" ht="21" customHeight="1" x14ac:dyDescent="0.3">
      <c r="A13" s="38">
        <v>1</v>
      </c>
      <c r="B13" s="38" t="s">
        <v>34</v>
      </c>
      <c r="C13" s="32">
        <v>235.44</v>
      </c>
      <c r="D13" s="32">
        <v>314</v>
      </c>
      <c r="E13" s="32">
        <v>320</v>
      </c>
      <c r="F13" s="39">
        <f>(C13+D13+E13)/3</f>
        <v>289.81333333333333</v>
      </c>
      <c r="G13" s="32">
        <v>1</v>
      </c>
      <c r="H13" s="33">
        <v>1224</v>
      </c>
      <c r="I13" s="33">
        <v>1</v>
      </c>
      <c r="J13" s="34">
        <f t="shared" ref="J13:J23" si="0">AVERAGE(C13,D13,E13)</f>
        <v>289.81333333333333</v>
      </c>
      <c r="K13" s="34">
        <f t="shared" ref="K13:K23" si="1">STDEV(C13,D13,E13)</f>
        <v>47.184155532692408</v>
      </c>
      <c r="L13" s="35">
        <f t="shared" ref="L13:L23" si="2">K13/J13</f>
        <v>0.16280878105226032</v>
      </c>
      <c r="M13" s="36">
        <f t="shared" ref="M13:M23" si="3">F13*H13/I13</f>
        <v>354731.52000000002</v>
      </c>
      <c r="O13" s="8"/>
    </row>
    <row r="14" spans="1:15" s="7" customFormat="1" ht="33" customHeight="1" x14ac:dyDescent="0.3">
      <c r="A14" s="37">
        <v>2</v>
      </c>
      <c r="B14" s="38" t="s">
        <v>35</v>
      </c>
      <c r="C14" s="32">
        <v>114.45</v>
      </c>
      <c r="D14" s="32">
        <v>105</v>
      </c>
      <c r="E14" s="32">
        <v>115</v>
      </c>
      <c r="F14" s="39">
        <f t="shared" ref="F14:F23" si="4">(C14+D14+E14)/3</f>
        <v>111.48333333333333</v>
      </c>
      <c r="G14" s="32">
        <v>1</v>
      </c>
      <c r="H14" s="33">
        <v>1490</v>
      </c>
      <c r="I14" s="33">
        <v>1</v>
      </c>
      <c r="J14" s="34">
        <f t="shared" si="0"/>
        <v>111.48333333333333</v>
      </c>
      <c r="K14" s="34">
        <f t="shared" si="1"/>
        <v>5.6214618502070559</v>
      </c>
      <c r="L14" s="35">
        <f t="shared" si="2"/>
        <v>5.0424235463062246E-2</v>
      </c>
      <c r="M14" s="36">
        <f t="shared" si="3"/>
        <v>166110.16666666666</v>
      </c>
      <c r="O14" s="8"/>
    </row>
    <row r="15" spans="1:15" s="7" customFormat="1" ht="21" customHeight="1" x14ac:dyDescent="0.3">
      <c r="A15" s="37">
        <v>3</v>
      </c>
      <c r="B15" s="38" t="s">
        <v>36</v>
      </c>
      <c r="C15" s="32">
        <v>18.420000000000002</v>
      </c>
      <c r="D15" s="32">
        <v>17.760000000000002</v>
      </c>
      <c r="E15" s="32">
        <v>21.5</v>
      </c>
      <c r="F15" s="39">
        <f t="shared" si="4"/>
        <v>19.22666666666667</v>
      </c>
      <c r="G15" s="32">
        <v>1</v>
      </c>
      <c r="H15" s="33">
        <v>500</v>
      </c>
      <c r="I15" s="33">
        <v>1</v>
      </c>
      <c r="J15" s="34">
        <f t="shared" si="0"/>
        <v>19.22666666666667</v>
      </c>
      <c r="K15" s="34">
        <f t="shared" si="1"/>
        <v>1.9962297796930417</v>
      </c>
      <c r="L15" s="35">
        <f t="shared" si="2"/>
        <v>0.1038260981116353</v>
      </c>
      <c r="M15" s="36">
        <f t="shared" si="3"/>
        <v>9613.3333333333358</v>
      </c>
      <c r="O15" s="8"/>
    </row>
    <row r="16" spans="1:15" s="7" customFormat="1" ht="39" customHeight="1" x14ac:dyDescent="0.3">
      <c r="A16" s="37">
        <v>4</v>
      </c>
      <c r="B16" s="37" t="s">
        <v>24</v>
      </c>
      <c r="C16" s="32">
        <v>354.41</v>
      </c>
      <c r="D16" s="32">
        <v>317.52</v>
      </c>
      <c r="E16" s="32">
        <v>370</v>
      </c>
      <c r="F16" s="39">
        <f t="shared" si="4"/>
        <v>347.31</v>
      </c>
      <c r="G16" s="32">
        <v>1</v>
      </c>
      <c r="H16" s="33">
        <v>684</v>
      </c>
      <c r="I16" s="33">
        <v>1</v>
      </c>
      <c r="J16" s="34">
        <f t="shared" si="0"/>
        <v>347.31</v>
      </c>
      <c r="K16" s="34">
        <f t="shared" si="1"/>
        <v>26.950790340915805</v>
      </c>
      <c r="L16" s="35">
        <f t="shared" si="2"/>
        <v>7.7598659240781451E-2</v>
      </c>
      <c r="M16" s="36">
        <f t="shared" si="3"/>
        <v>237560.04</v>
      </c>
      <c r="O16" s="8"/>
    </row>
    <row r="17" spans="1:15" s="7" customFormat="1" ht="44.25" customHeight="1" x14ac:dyDescent="0.3">
      <c r="A17" s="37">
        <v>5</v>
      </c>
      <c r="B17" s="38" t="s">
        <v>25</v>
      </c>
      <c r="C17" s="32">
        <v>152</v>
      </c>
      <c r="D17" s="32">
        <v>165.24</v>
      </c>
      <c r="E17" s="32">
        <v>170</v>
      </c>
      <c r="F17" s="39">
        <f t="shared" si="4"/>
        <v>162.41333333333333</v>
      </c>
      <c r="G17" s="32">
        <v>1</v>
      </c>
      <c r="H17" s="33">
        <v>117</v>
      </c>
      <c r="I17" s="33">
        <v>1</v>
      </c>
      <c r="J17" s="34">
        <f t="shared" si="0"/>
        <v>162.41333333333333</v>
      </c>
      <c r="K17" s="34">
        <f t="shared" si="1"/>
        <v>9.3269787891542553</v>
      </c>
      <c r="L17" s="35">
        <f t="shared" si="2"/>
        <v>5.7427420506244907E-2</v>
      </c>
      <c r="M17" s="36">
        <f t="shared" si="3"/>
        <v>19002.36</v>
      </c>
      <c r="O17" s="8"/>
    </row>
    <row r="18" spans="1:15" s="7" customFormat="1" ht="64.5" customHeight="1" x14ac:dyDescent="0.3">
      <c r="A18" s="37">
        <v>6</v>
      </c>
      <c r="B18" s="37" t="s">
        <v>26</v>
      </c>
      <c r="C18" s="32">
        <v>54</v>
      </c>
      <c r="D18" s="32">
        <v>58.8</v>
      </c>
      <c r="E18" s="32">
        <v>65</v>
      </c>
      <c r="F18" s="39">
        <f t="shared" si="4"/>
        <v>59.266666666666673</v>
      </c>
      <c r="G18" s="32">
        <v>1</v>
      </c>
      <c r="H18" s="33">
        <v>234</v>
      </c>
      <c r="I18" s="33">
        <v>1</v>
      </c>
      <c r="J18" s="34">
        <f t="shared" si="0"/>
        <v>59.266666666666673</v>
      </c>
      <c r="K18" s="34">
        <f t="shared" si="1"/>
        <v>5.5148284953689481</v>
      </c>
      <c r="L18" s="35">
        <f t="shared" si="2"/>
        <v>9.3051099471917004E-2</v>
      </c>
      <c r="M18" s="36">
        <f t="shared" si="3"/>
        <v>13868.400000000001</v>
      </c>
      <c r="O18" s="8"/>
    </row>
    <row r="19" spans="1:15" s="7" customFormat="1" ht="57" customHeight="1" x14ac:dyDescent="0.3">
      <c r="A19" s="41">
        <v>7</v>
      </c>
      <c r="B19" s="37" t="s">
        <v>29</v>
      </c>
      <c r="C19" s="32">
        <v>354.2</v>
      </c>
      <c r="D19" s="32">
        <v>351.4</v>
      </c>
      <c r="E19" s="32">
        <v>370.15</v>
      </c>
      <c r="F19" s="39">
        <f t="shared" si="4"/>
        <v>358.58333333333331</v>
      </c>
      <c r="G19" s="32">
        <v>1</v>
      </c>
      <c r="H19" s="33">
        <v>6</v>
      </c>
      <c r="I19" s="33">
        <v>1</v>
      </c>
      <c r="J19" s="34">
        <f t="shared" si="0"/>
        <v>358.58333333333331</v>
      </c>
      <c r="K19" s="34">
        <f t="shared" si="1"/>
        <v>10.114387442318653</v>
      </c>
      <c r="L19" s="35">
        <f t="shared" si="2"/>
        <v>2.8206518547019253E-2</v>
      </c>
      <c r="M19" s="36">
        <f t="shared" si="3"/>
        <v>2151.5</v>
      </c>
      <c r="O19" s="8"/>
    </row>
    <row r="20" spans="1:15" s="7" customFormat="1" ht="47.25" customHeight="1" x14ac:dyDescent="0.3">
      <c r="A20" s="41">
        <v>8</v>
      </c>
      <c r="B20" s="37" t="s">
        <v>30</v>
      </c>
      <c r="C20" s="32">
        <v>709.7</v>
      </c>
      <c r="D20" s="32">
        <v>735.2</v>
      </c>
      <c r="E20" s="32">
        <v>750</v>
      </c>
      <c r="F20" s="39">
        <f t="shared" si="4"/>
        <v>731.63333333333333</v>
      </c>
      <c r="G20" s="32">
        <v>1</v>
      </c>
      <c r="H20" s="33">
        <v>6</v>
      </c>
      <c r="I20" s="33">
        <v>1</v>
      </c>
      <c r="J20" s="34">
        <f t="shared" si="0"/>
        <v>731.63333333333333</v>
      </c>
      <c r="K20" s="34">
        <f t="shared" si="1"/>
        <v>20.385370571400767</v>
      </c>
      <c r="L20" s="35">
        <f t="shared" si="2"/>
        <v>2.7862823688642901E-2</v>
      </c>
      <c r="M20" s="36">
        <f t="shared" si="3"/>
        <v>4389.8</v>
      </c>
      <c r="O20" s="8"/>
    </row>
    <row r="21" spans="1:15" s="7" customFormat="1" ht="46.5" customHeight="1" x14ac:dyDescent="0.3">
      <c r="A21" s="41">
        <v>9</v>
      </c>
      <c r="B21" s="37" t="s">
        <v>31</v>
      </c>
      <c r="C21" s="32">
        <v>898.3</v>
      </c>
      <c r="D21" s="32">
        <v>901.5</v>
      </c>
      <c r="E21" s="32">
        <v>883.5</v>
      </c>
      <c r="F21" s="39">
        <f t="shared" si="4"/>
        <v>894.43333333333339</v>
      </c>
      <c r="G21" s="32">
        <v>1</v>
      </c>
      <c r="H21" s="33">
        <v>6</v>
      </c>
      <c r="I21" s="33">
        <v>1</v>
      </c>
      <c r="J21" s="34">
        <f t="shared" si="0"/>
        <v>894.43333333333339</v>
      </c>
      <c r="K21" s="34">
        <f t="shared" si="1"/>
        <v>9.602777376016439</v>
      </c>
      <c r="L21" s="35">
        <f t="shared" si="2"/>
        <v>1.0736157763965757E-2</v>
      </c>
      <c r="M21" s="36">
        <f t="shared" si="3"/>
        <v>5366.6</v>
      </c>
      <c r="O21" s="8"/>
    </row>
    <row r="22" spans="1:15" s="7" customFormat="1" ht="58.5" customHeight="1" x14ac:dyDescent="0.3">
      <c r="A22" s="41">
        <v>10</v>
      </c>
      <c r="B22" s="37" t="s">
        <v>32</v>
      </c>
      <c r="C22" s="32">
        <v>2573.5</v>
      </c>
      <c r="D22" s="32">
        <v>2618.1999999999998</v>
      </c>
      <c r="E22" s="32">
        <v>2550.75</v>
      </c>
      <c r="F22" s="39">
        <f t="shared" si="4"/>
        <v>2580.8166666666666</v>
      </c>
      <c r="G22" s="32">
        <v>1</v>
      </c>
      <c r="H22" s="33">
        <v>2</v>
      </c>
      <c r="I22" s="33">
        <v>1</v>
      </c>
      <c r="J22" s="34">
        <f t="shared" si="0"/>
        <v>2580.8166666666666</v>
      </c>
      <c r="K22" s="34">
        <f t="shared" si="1"/>
        <v>34.315096289145487</v>
      </c>
      <c r="L22" s="35">
        <f t="shared" si="2"/>
        <v>1.3296216167677732E-2</v>
      </c>
      <c r="M22" s="36">
        <f t="shared" si="3"/>
        <v>5161.6333333333332</v>
      </c>
      <c r="O22" s="8"/>
    </row>
    <row r="23" spans="1:15" s="7" customFormat="1" ht="53.25" customHeight="1" x14ac:dyDescent="0.3">
      <c r="A23" s="41">
        <v>11</v>
      </c>
      <c r="B23" s="37" t="s">
        <v>27</v>
      </c>
      <c r="C23" s="42">
        <v>24140</v>
      </c>
      <c r="D23" s="42">
        <f>18000*2</f>
        <v>36000</v>
      </c>
      <c r="E23" s="42">
        <f>C23*2</f>
        <v>48280</v>
      </c>
      <c r="F23" s="43">
        <f t="shared" si="4"/>
        <v>36140</v>
      </c>
      <c r="G23" s="32">
        <v>1</v>
      </c>
      <c r="H23" s="44">
        <v>1</v>
      </c>
      <c r="I23" s="33">
        <v>1</v>
      </c>
      <c r="J23" s="45">
        <f t="shared" si="0"/>
        <v>36140</v>
      </c>
      <c r="K23" s="45">
        <f t="shared" si="1"/>
        <v>12070.608932444129</v>
      </c>
      <c r="L23" s="46">
        <f t="shared" si="2"/>
        <v>0.33399581993481264</v>
      </c>
      <c r="M23" s="36">
        <f t="shared" si="3"/>
        <v>36140</v>
      </c>
      <c r="O23" s="8"/>
    </row>
    <row r="24" spans="1:15" ht="21" customHeight="1" thickBot="1" x14ac:dyDescent="0.35">
      <c r="A24" s="25"/>
      <c r="B24" s="26" t="s">
        <v>12</v>
      </c>
      <c r="C24" s="27">
        <f>SUM(C13:C18)</f>
        <v>928.72</v>
      </c>
      <c r="D24" s="27">
        <f>SUM(D13:D18)</f>
        <v>978.31999999999994</v>
      </c>
      <c r="E24" s="27">
        <f>SUM(E13:E18)</f>
        <v>1061.5</v>
      </c>
      <c r="F24" s="27" t="s">
        <v>6</v>
      </c>
      <c r="G24" s="27" t="s">
        <v>6</v>
      </c>
      <c r="H24" s="28" t="s">
        <v>6</v>
      </c>
      <c r="I24" s="28" t="s">
        <v>6</v>
      </c>
      <c r="J24" s="28" t="s">
        <v>6</v>
      </c>
      <c r="K24" s="28" t="s">
        <v>6</v>
      </c>
      <c r="L24" s="28" t="s">
        <v>6</v>
      </c>
      <c r="M24" s="29" t="s">
        <v>6</v>
      </c>
    </row>
    <row r="25" spans="1:15" ht="21" customHeight="1" thickBot="1" x14ac:dyDescent="0.35">
      <c r="A25" s="11"/>
      <c r="B25" s="69" t="s">
        <v>11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12">
        <f>SUM(M13:M23)</f>
        <v>854095.35333333339</v>
      </c>
    </row>
    <row r="26" spans="1:15" ht="21" customHeight="1" x14ac:dyDescent="0.3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</row>
    <row r="27" spans="1:15" ht="21" customHeight="1" x14ac:dyDescent="0.3">
      <c r="A27" s="66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5" x14ac:dyDescent="0.3">
      <c r="A28" s="15"/>
      <c r="B28" s="13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</row>
    <row r="29" spans="1:15" s="8" customFormat="1" x14ac:dyDescent="0.3">
      <c r="A29" s="59" t="s">
        <v>28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5" s="8" customFormat="1" x14ac:dyDescent="0.3">
      <c r="A30" s="3"/>
      <c r="B30" s="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2" spans="1:15" ht="20.25" x14ac:dyDescent="0.3">
      <c r="C32" s="40" t="s">
        <v>22</v>
      </c>
      <c r="D32" s="40"/>
      <c r="E32" s="40"/>
      <c r="F32" s="40"/>
      <c r="G32" s="40"/>
    </row>
  </sheetData>
  <mergeCells count="20">
    <mergeCell ref="A29:M29"/>
    <mergeCell ref="F10:F11"/>
    <mergeCell ref="A9:A11"/>
    <mergeCell ref="B9:B11"/>
    <mergeCell ref="C9:F9"/>
    <mergeCell ref="A27:M27"/>
    <mergeCell ref="M10:M11"/>
    <mergeCell ref="I9:I11"/>
    <mergeCell ref="B25:L25"/>
    <mergeCell ref="J9:L9"/>
    <mergeCell ref="J10:J11"/>
    <mergeCell ref="K10:K11"/>
    <mergeCell ref="J1:M1"/>
    <mergeCell ref="A3:M3"/>
    <mergeCell ref="A4:M4"/>
    <mergeCell ref="A7:M7"/>
    <mergeCell ref="L10:L11"/>
    <mergeCell ref="H9:H11"/>
    <mergeCell ref="G9:G11"/>
    <mergeCell ref="A6:D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53" orientation="landscape" r:id="rId1"/>
  <rowBreaks count="1" manualBreakCount="1">
    <brk id="3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услуга</vt:lpstr>
      <vt:lpstr>услуга!Заголовки_для_печати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2019-09-04T11:59:00Z</cp:lastPrinted>
  <dcterms:created xsi:type="dcterms:W3CDTF">2016-08-25T12:47:15Z</dcterms:created>
  <dcterms:modified xsi:type="dcterms:W3CDTF">2020-04-07T12:53:22Z</dcterms:modified>
</cp:coreProperties>
</file>