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4370" windowHeight="6510"/>
  </bookViews>
  <sheets>
    <sheet name="Расчет НМЦ" sheetId="4" r:id="rId1"/>
  </sheets>
  <definedNames>
    <definedName name="_xlnm.Print_Area" localSheetId="0">'Расчет НМЦ'!$A$1:$L$22</definedName>
  </definedNames>
  <calcPr calcId="125725" concurrentCalc="0"/>
</workbook>
</file>

<file path=xl/calcChain.xml><?xml version="1.0" encoding="utf-8"?>
<calcChain xmlns="http://schemas.openxmlformats.org/spreadsheetml/2006/main">
  <c r="I8" i="4"/>
  <c r="I9"/>
  <c r="J9"/>
  <c r="K9"/>
  <c r="M9"/>
  <c r="N9"/>
  <c r="O9"/>
  <c r="M10"/>
  <c r="N10"/>
  <c r="O10"/>
  <c r="M11"/>
  <c r="N11"/>
  <c r="O11"/>
  <c r="M12"/>
  <c r="N12"/>
  <c r="O12"/>
  <c r="M13"/>
  <c r="N13"/>
  <c r="O13"/>
  <c r="M14"/>
  <c r="N14"/>
  <c r="O14"/>
  <c r="M15"/>
  <c r="N15"/>
  <c r="O15"/>
  <c r="M16"/>
  <c r="N16"/>
  <c r="O16"/>
  <c r="M17"/>
  <c r="N17"/>
  <c r="O17"/>
  <c r="M18"/>
  <c r="N18"/>
  <c r="O18"/>
  <c r="L8"/>
  <c r="L9"/>
  <c r="I10"/>
  <c r="L10"/>
  <c r="I11"/>
  <c r="L11"/>
  <c r="I12"/>
  <c r="L12"/>
  <c r="I13"/>
  <c r="L13"/>
  <c r="I14"/>
  <c r="L14"/>
  <c r="I15"/>
  <c r="L15"/>
  <c r="I16"/>
  <c r="L16"/>
  <c r="I17"/>
  <c r="L17"/>
  <c r="I18"/>
  <c r="L18"/>
  <c r="L1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N8"/>
  <c r="O8"/>
  <c r="M8"/>
  <c r="M19"/>
  <c r="O19"/>
  <c r="N19"/>
  <c r="P19"/>
  <c r="J8"/>
  <c r="K8"/>
</calcChain>
</file>

<file path=xl/sharedStrings.xml><?xml version="1.0" encoding="utf-8"?>
<sst xmlns="http://schemas.openxmlformats.org/spreadsheetml/2006/main" count="52" uniqueCount="43">
  <si>
    <t>Среднее квадратичное отклонение</t>
  </si>
  <si>
    <t>Количество источников ценовой информации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</si>
  <si>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</si>
  <si>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Однородность совокупности значений выявленных цен, используемых в расчете НМЦК</t>
  </si>
  <si>
    <t>НМЦК, определяемая методом сопоставимых рыночных цен (анализа рынка)</t>
  </si>
  <si>
    <t>Основные характеристики объекта закупки:</t>
  </si>
  <si>
    <t>Цены поставщиков (исполнителей, подрядчиков) за единицу товара (работы, услуги), рублей</t>
  </si>
  <si>
    <t>№ пп</t>
  </si>
  <si>
    <t>В соответствии с техническим заданием</t>
  </si>
  <si>
    <t>Наименование</t>
  </si>
  <si>
    <t xml:space="preserve">Кол-во </t>
  </si>
  <si>
    <t>Поставщик № 1</t>
  </si>
  <si>
    <t>Поставщик № 2</t>
  </si>
  <si>
    <t>Поставщик № 3</t>
  </si>
  <si>
    <r>
      <t xml:space="preserve">Расчет НМЦК по формуле                             v - количество (объем) закупаемого товара (работы, услуги);
</t>
    </r>
    <r>
      <rPr>
        <i/>
        <sz val="10"/>
        <color indexed="8"/>
        <rFont val="Times New Roman"/>
        <family val="1"/>
        <charset val="204"/>
      </rPr>
      <t>n</t>
    </r>
    <r>
      <rPr>
        <sz val="10"/>
        <color indexed="8"/>
        <rFont val="Times New Roman"/>
        <family val="1"/>
        <charset val="204"/>
      </rPr>
      <t xml:space="preserve"> - количество значений, используемых в расчете;
</t>
    </r>
    <r>
      <rPr>
        <i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 xml:space="preserve"> - номер источника ценовой информации;
     - цена единицы</t>
    </r>
  </si>
  <si>
    <t>Ед. изм.</t>
  </si>
  <si>
    <t>Итого</t>
  </si>
  <si>
    <t>Метод сопоставимых рыночных цен (анализ рынка)</t>
  </si>
  <si>
    <t>Предмет договора:</t>
  </si>
  <si>
    <t>ОБОСНОВАНИЕ НАЧАЛЬНОЙ (МАКСИМАЛЬНОЙ) ЦЕНЫ ДОГОВОРА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</si>
  <si>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</si>
  <si>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Предложение № 1</t>
  </si>
  <si>
    <t>Предложение № 2</t>
  </si>
  <si>
    <t>Предложение № 3</t>
  </si>
  <si>
    <t>Используемый метод определения НМЦК:</t>
  </si>
  <si>
    <t>м.</t>
  </si>
  <si>
    <t>шт.</t>
  </si>
  <si>
    <t>Руководитель отдела, Лебедев Антон Сергеевич, 8 (917) 580 39 61 _______________________________</t>
  </si>
  <si>
    <t xml:space="preserve">Поставка компьютерной техники в сборе  для модернизации монтажных комплексов, а также хранения архивов и обработки аудио и видеоматериалов    </t>
  </si>
  <si>
    <t>Материнская плата</t>
  </si>
  <si>
    <t>Вентилятор</t>
  </si>
  <si>
    <t>Процессор</t>
  </si>
  <si>
    <t>Оперативная память</t>
  </si>
  <si>
    <t>Видеокарта</t>
  </si>
  <si>
    <t>Сетевая карта</t>
  </si>
  <si>
    <t>Жесткий диск</t>
  </si>
  <si>
    <t>Накопитель</t>
  </si>
  <si>
    <t>Корпус</t>
  </si>
  <si>
    <t>Блок питания</t>
  </si>
  <si>
    <t>Модуль оптический многомодовый</t>
  </si>
  <si>
    <t>Итого: 1 480 879,47 (Один миллион четыреста восемьдесят тысяч восемьсот семьдесят девять) рублей 47 копеек, в том числе НДС.</t>
  </si>
  <si>
    <t>11.11.2020 г.</t>
  </si>
  <si>
    <t>Заказчиком принято решение установить расчет НМЦ в размере 1 461 682,65 рублей, в том числе НДС.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</si>
</sst>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2"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justify" vertical="center"/>
    </xf>
    <xf numFmtId="0" fontId="3" fillId="0" borderId="0" xfId="0" quotePrefix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 vertical="top"/>
    </xf>
    <xf numFmtId="0" fontId="3" fillId="0" borderId="0" xfId="0" applyFont="1" applyFill="1" applyBorder="1"/>
    <xf numFmtId="164" fontId="6" fillId="0" borderId="0" xfId="1" applyFont="1" applyFill="1" applyBorder="1"/>
    <xf numFmtId="164" fontId="6" fillId="0" borderId="0" xfId="1" applyFont="1" applyFill="1"/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4" fontId="2" fillId="0" borderId="0" xfId="0" applyNumberFormat="1" applyFont="1" applyFill="1" applyAlignment="1">
      <alignment horizontal="center" vertical="top"/>
    </xf>
    <xf numFmtId="4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top"/>
    </xf>
    <xf numFmtId="4" fontId="9" fillId="0" borderId="0" xfId="0" applyNumberFormat="1" applyFont="1" applyFill="1" applyAlignment="1">
      <alignment horizontal="center" vertical="top"/>
    </xf>
    <xf numFmtId="0" fontId="3" fillId="0" borderId="3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952500</xdr:rowOff>
    </xdr:from>
    <xdr:to>
      <xdr:col>11</xdr:col>
      <xdr:colOff>0</xdr:colOff>
      <xdr:row>6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39275" y="3762375"/>
          <a:ext cx="1333500" cy="3524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9</xdr:col>
      <xdr:colOff>47625</xdr:colOff>
      <xdr:row>6</xdr:row>
      <xdr:rowOff>923925</xdr:rowOff>
    </xdr:from>
    <xdr:to>
      <xdr:col>10</xdr:col>
      <xdr:colOff>19050</xdr:colOff>
      <xdr:row>6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887075" y="3733800"/>
          <a:ext cx="1000125" cy="4381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66674</xdr:colOff>
      <xdr:row>6</xdr:row>
      <xdr:rowOff>1409700</xdr:rowOff>
    </xdr:from>
    <xdr:to>
      <xdr:col>11</xdr:col>
      <xdr:colOff>1571625</xdr:colOff>
      <xdr:row>6</xdr:row>
      <xdr:rowOff>1733550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53799" y="3419475"/>
          <a:ext cx="1504951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11</xdr:col>
      <xdr:colOff>247650</xdr:colOff>
      <xdr:row>6</xdr:row>
      <xdr:rowOff>1247775</xdr:rowOff>
    </xdr:from>
    <xdr:to>
      <xdr:col>11</xdr:col>
      <xdr:colOff>400050</xdr:colOff>
      <xdr:row>6</xdr:row>
      <xdr:rowOff>1476375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20425" y="4057650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ix.ru/goods.php?good_id=478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1"/>
  <sheetViews>
    <sheetView tabSelected="1" topLeftCell="A16" zoomScaleNormal="100" zoomScaleSheetLayoutView="100" workbookViewId="0">
      <selection activeCell="C24" sqref="C24"/>
    </sheetView>
  </sheetViews>
  <sheetFormatPr defaultColWidth="9.140625" defaultRowHeight="15.75"/>
  <cols>
    <col min="1" max="1" width="9.42578125" style="14" customWidth="1"/>
    <col min="2" max="2" width="11.5703125" style="14" customWidth="1"/>
    <col min="3" max="3" width="31.7109375" style="14" customWidth="1"/>
    <col min="4" max="4" width="11.42578125" style="14" customWidth="1"/>
    <col min="5" max="5" width="9.28515625" style="14" customWidth="1"/>
    <col min="6" max="6" width="17.42578125" style="14" customWidth="1"/>
    <col min="7" max="8" width="18.140625" style="14" customWidth="1"/>
    <col min="9" max="9" width="15.5703125" style="14" customWidth="1"/>
    <col min="10" max="10" width="15.42578125" style="14" customWidth="1"/>
    <col min="11" max="11" width="20.28515625" style="14" customWidth="1"/>
    <col min="12" max="12" width="25.7109375" style="14" customWidth="1"/>
    <col min="13" max="13" width="13.85546875" style="19" customWidth="1"/>
    <col min="14" max="14" width="14" style="19" customWidth="1"/>
    <col min="15" max="15" width="13.42578125" style="19" customWidth="1"/>
    <col min="16" max="16" width="19.28515625" style="19" customWidth="1"/>
    <col min="17" max="16384" width="9.140625" style="14"/>
  </cols>
  <sheetData>
    <row r="1" spans="1:16" ht="24" customHeight="1">
      <c r="A1" s="48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6" ht="18.75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6" ht="39.75" customHeight="1">
      <c r="A3" s="40" t="s">
        <v>18</v>
      </c>
      <c r="B3" s="40"/>
      <c r="C3" s="40"/>
      <c r="D3" s="40"/>
      <c r="E3" s="40"/>
      <c r="F3" s="40"/>
      <c r="G3" s="49" t="s">
        <v>28</v>
      </c>
      <c r="H3" s="49"/>
      <c r="I3" s="49"/>
      <c r="J3" s="49"/>
      <c r="K3" s="49"/>
      <c r="L3" s="49"/>
    </row>
    <row r="4" spans="1:16" ht="21" customHeight="1">
      <c r="A4" s="40" t="s">
        <v>5</v>
      </c>
      <c r="B4" s="40"/>
      <c r="C4" s="40"/>
      <c r="D4" s="40"/>
      <c r="E4" s="40"/>
      <c r="F4" s="40"/>
      <c r="G4" s="49" t="s">
        <v>8</v>
      </c>
      <c r="H4" s="49"/>
      <c r="I4" s="49"/>
      <c r="J4" s="49"/>
      <c r="K4" s="49"/>
      <c r="L4" s="49"/>
    </row>
    <row r="5" spans="1:16" ht="32.25" customHeight="1">
      <c r="A5" s="47" t="s">
        <v>24</v>
      </c>
      <c r="B5" s="47"/>
      <c r="C5" s="47"/>
      <c r="D5" s="47"/>
      <c r="E5" s="47"/>
      <c r="F5" s="47"/>
      <c r="G5" s="40" t="s">
        <v>17</v>
      </c>
      <c r="H5" s="40"/>
      <c r="I5" s="40"/>
      <c r="J5" s="40"/>
      <c r="K5" s="40"/>
      <c r="L5" s="40"/>
    </row>
    <row r="6" spans="1:16" ht="39" customHeight="1">
      <c r="A6" s="41" t="s">
        <v>7</v>
      </c>
      <c r="B6" s="41" t="s">
        <v>1</v>
      </c>
      <c r="C6" s="41" t="s">
        <v>9</v>
      </c>
      <c r="D6" s="41" t="s">
        <v>10</v>
      </c>
      <c r="E6" s="41" t="s">
        <v>15</v>
      </c>
      <c r="F6" s="41" t="s">
        <v>6</v>
      </c>
      <c r="G6" s="41"/>
      <c r="H6" s="41"/>
      <c r="I6" s="44" t="s">
        <v>3</v>
      </c>
      <c r="J6" s="44"/>
      <c r="K6" s="44"/>
      <c r="L6" s="1" t="s">
        <v>4</v>
      </c>
    </row>
    <row r="7" spans="1:16" ht="139.5" customHeight="1">
      <c r="A7" s="41"/>
      <c r="B7" s="41"/>
      <c r="C7" s="45"/>
      <c r="D7" s="45"/>
      <c r="E7" s="45"/>
      <c r="F7" s="2" t="s">
        <v>21</v>
      </c>
      <c r="G7" s="2" t="s">
        <v>22</v>
      </c>
      <c r="H7" s="2" t="s">
        <v>23</v>
      </c>
      <c r="I7" s="27" t="s">
        <v>2</v>
      </c>
      <c r="J7" s="1" t="s">
        <v>0</v>
      </c>
      <c r="K7" s="1" t="s">
        <v>20</v>
      </c>
      <c r="L7" s="1" t="s">
        <v>14</v>
      </c>
      <c r="M7" s="20" t="s">
        <v>11</v>
      </c>
      <c r="N7" s="20" t="s">
        <v>12</v>
      </c>
      <c r="O7" s="20" t="s">
        <v>13</v>
      </c>
    </row>
    <row r="8" spans="1:16" s="15" customFormat="1" ht="57" customHeight="1">
      <c r="A8" s="26">
        <v>1</v>
      </c>
      <c r="B8" s="30">
        <v>3</v>
      </c>
      <c r="C8" s="35" t="s">
        <v>29</v>
      </c>
      <c r="D8" s="37">
        <v>3</v>
      </c>
      <c r="E8" s="33" t="s">
        <v>26</v>
      </c>
      <c r="F8" s="32">
        <v>48336.14</v>
      </c>
      <c r="G8" s="31">
        <v>49786.22</v>
      </c>
      <c r="H8" s="31">
        <v>48790.5</v>
      </c>
      <c r="I8" s="3">
        <f>ROUND((F8+G8+H8)/3,2)</f>
        <v>48970.95</v>
      </c>
      <c r="J8" s="4">
        <f>SQRT((POWER(F8-I8,2)+POWER(G8-I8,2)+POWER(H8-I8,2)/(B8-1)))</f>
        <v>1041.1195945951661</v>
      </c>
      <c r="K8" s="4">
        <f>ROUND(J8/I8*100,2)</f>
        <v>2.13</v>
      </c>
      <c r="L8" s="3">
        <f>ROUND(I8*D8,2)</f>
        <v>146912.85</v>
      </c>
      <c r="M8" s="21">
        <f>ROUND(D8*F8,2)</f>
        <v>145008.42000000001</v>
      </c>
      <c r="N8" s="21">
        <f>ROUND(D8*G8,2)</f>
        <v>149358.66</v>
      </c>
      <c r="O8" s="21">
        <f>ROUND(D8*H8,2)</f>
        <v>146371.5</v>
      </c>
      <c r="P8" s="22"/>
    </row>
    <row r="9" spans="1:16" s="15" customFormat="1" ht="57" customHeight="1">
      <c r="A9" s="26">
        <v>2</v>
      </c>
      <c r="B9" s="30">
        <v>3</v>
      </c>
      <c r="C9" s="35" t="s">
        <v>30</v>
      </c>
      <c r="D9" s="37">
        <v>3</v>
      </c>
      <c r="E9" s="33" t="s">
        <v>26</v>
      </c>
      <c r="F9" s="32">
        <v>14569.12</v>
      </c>
      <c r="G9" s="31">
        <v>15006.19</v>
      </c>
      <c r="H9" s="31">
        <v>14706.06</v>
      </c>
      <c r="I9" s="3">
        <f t="shared" ref="I9:I18" si="0">ROUND((F9+G9+H9)/3,2)</f>
        <v>14760.46</v>
      </c>
      <c r="J9" s="4">
        <f>SQRT((POWER(F9-I9,2)+POWER(G9-I9,2)+POWER(H9-I9,2)/(B9-1)))</f>
        <v>313.80552656063918</v>
      </c>
      <c r="K9" s="4">
        <f>ROUND(J9/I9*100,2)</f>
        <v>2.13</v>
      </c>
      <c r="L9" s="3">
        <f t="shared" ref="L9:L18" si="1">ROUND(I9*D9,2)</f>
        <v>44281.38</v>
      </c>
      <c r="M9" s="21">
        <f t="shared" ref="M9:M18" si="2">ROUND(D9*F9,2)</f>
        <v>43707.360000000001</v>
      </c>
      <c r="N9" s="21">
        <f t="shared" ref="N9:N18" si="3">ROUND(D9*G9,2)</f>
        <v>45018.57</v>
      </c>
      <c r="O9" s="21">
        <f t="shared" ref="O9:O18" si="4">ROUND(D9*H9,2)</f>
        <v>44118.18</v>
      </c>
      <c r="P9" s="22"/>
    </row>
    <row r="10" spans="1:16" s="15" customFormat="1" ht="57" customHeight="1">
      <c r="A10" s="26">
        <v>3</v>
      </c>
      <c r="B10" s="30">
        <v>3</v>
      </c>
      <c r="C10" s="35" t="s">
        <v>31</v>
      </c>
      <c r="D10" s="37">
        <v>3</v>
      </c>
      <c r="E10" s="33" t="s">
        <v>26</v>
      </c>
      <c r="F10" s="32">
        <v>113206</v>
      </c>
      <c r="G10" s="31">
        <v>116602.18</v>
      </c>
      <c r="H10" s="31">
        <v>114270.14</v>
      </c>
      <c r="I10" s="3">
        <f t="shared" si="0"/>
        <v>114692.77</v>
      </c>
      <c r="J10" s="4">
        <f t="shared" ref="J10:J18" si="5">SQRT((POWER(F10-I10,2)+POWER(G10-I10,2)+POWER(H10-I10,2)/(B10-1)))</f>
        <v>2438.3682329480043</v>
      </c>
      <c r="K10" s="4">
        <f t="shared" ref="K10:K18" si="6">ROUND(J10/I10*100,2)</f>
        <v>2.13</v>
      </c>
      <c r="L10" s="3">
        <f t="shared" si="1"/>
        <v>344078.31</v>
      </c>
      <c r="M10" s="21">
        <f t="shared" si="2"/>
        <v>339618</v>
      </c>
      <c r="N10" s="21">
        <f t="shared" si="3"/>
        <v>349806.54</v>
      </c>
      <c r="O10" s="21">
        <f t="shared" si="4"/>
        <v>342810.42</v>
      </c>
      <c r="P10" s="22"/>
    </row>
    <row r="11" spans="1:16" s="15" customFormat="1" ht="57" customHeight="1">
      <c r="A11" s="26">
        <v>4</v>
      </c>
      <c r="B11" s="30">
        <v>3</v>
      </c>
      <c r="C11" s="35" t="s">
        <v>32</v>
      </c>
      <c r="D11" s="37">
        <v>6</v>
      </c>
      <c r="E11" s="33" t="s">
        <v>26</v>
      </c>
      <c r="F11" s="32">
        <v>6890.8</v>
      </c>
      <c r="G11" s="31">
        <v>7097.52</v>
      </c>
      <c r="H11" s="31">
        <v>6955.57</v>
      </c>
      <c r="I11" s="3">
        <f t="shared" si="0"/>
        <v>6981.3</v>
      </c>
      <c r="J11" s="4">
        <f t="shared" si="5"/>
        <v>148.41952314301537</v>
      </c>
      <c r="K11" s="4">
        <f t="shared" si="6"/>
        <v>2.13</v>
      </c>
      <c r="L11" s="3">
        <f t="shared" si="1"/>
        <v>41887.800000000003</v>
      </c>
      <c r="M11" s="21">
        <f t="shared" si="2"/>
        <v>41344.800000000003</v>
      </c>
      <c r="N11" s="21">
        <f t="shared" si="3"/>
        <v>42585.120000000003</v>
      </c>
      <c r="O11" s="21">
        <f t="shared" si="4"/>
        <v>41733.42</v>
      </c>
      <c r="P11" s="22"/>
    </row>
    <row r="12" spans="1:16" s="15" customFormat="1" ht="57" customHeight="1">
      <c r="A12" s="26">
        <v>5</v>
      </c>
      <c r="B12" s="30">
        <v>3</v>
      </c>
      <c r="C12" s="35" t="s">
        <v>33</v>
      </c>
      <c r="D12" s="37">
        <v>3</v>
      </c>
      <c r="E12" s="33" t="s">
        <v>26</v>
      </c>
      <c r="F12" s="32">
        <v>191958</v>
      </c>
      <c r="G12" s="31">
        <v>197716.74</v>
      </c>
      <c r="H12" s="31">
        <v>193762.41</v>
      </c>
      <c r="I12" s="3">
        <f t="shared" si="0"/>
        <v>194479.05</v>
      </c>
      <c r="J12" s="4">
        <f t="shared" si="5"/>
        <v>4134.6240558725458</v>
      </c>
      <c r="K12" s="4">
        <f t="shared" si="6"/>
        <v>2.13</v>
      </c>
      <c r="L12" s="3">
        <f t="shared" si="1"/>
        <v>583437.15</v>
      </c>
      <c r="M12" s="21">
        <f t="shared" si="2"/>
        <v>575874</v>
      </c>
      <c r="N12" s="21">
        <f t="shared" si="3"/>
        <v>593150.22</v>
      </c>
      <c r="O12" s="21">
        <f t="shared" si="4"/>
        <v>581287.23</v>
      </c>
      <c r="P12" s="22"/>
    </row>
    <row r="13" spans="1:16" s="15" customFormat="1" ht="57" customHeight="1">
      <c r="A13" s="26">
        <v>6</v>
      </c>
      <c r="B13" s="30">
        <v>3</v>
      </c>
      <c r="C13" s="35" t="s">
        <v>34</v>
      </c>
      <c r="D13" s="37">
        <v>3</v>
      </c>
      <c r="E13" s="33" t="s">
        <v>26</v>
      </c>
      <c r="F13" s="32">
        <v>13781.6</v>
      </c>
      <c r="G13" s="31">
        <v>14195.05</v>
      </c>
      <c r="H13" s="31">
        <v>13911.15</v>
      </c>
      <c r="I13" s="3">
        <f t="shared" si="0"/>
        <v>13962.6</v>
      </c>
      <c r="J13" s="4">
        <f t="shared" si="5"/>
        <v>296.84601016351814</v>
      </c>
      <c r="K13" s="4">
        <f t="shared" si="6"/>
        <v>2.13</v>
      </c>
      <c r="L13" s="3">
        <f t="shared" si="1"/>
        <v>41887.800000000003</v>
      </c>
      <c r="M13" s="21">
        <f t="shared" si="2"/>
        <v>41344.800000000003</v>
      </c>
      <c r="N13" s="21">
        <f t="shared" si="3"/>
        <v>42585.15</v>
      </c>
      <c r="O13" s="21">
        <f t="shared" si="4"/>
        <v>41733.449999999997</v>
      </c>
      <c r="P13" s="22"/>
    </row>
    <row r="14" spans="1:16" s="15" customFormat="1" ht="57" customHeight="1">
      <c r="A14" s="26">
        <v>7</v>
      </c>
      <c r="B14" s="30">
        <v>3</v>
      </c>
      <c r="C14" s="35" t="s">
        <v>35</v>
      </c>
      <c r="D14" s="37">
        <v>3</v>
      </c>
      <c r="E14" s="33" t="s">
        <v>25</v>
      </c>
      <c r="F14" s="32">
        <v>22340.959999999999</v>
      </c>
      <c r="G14" s="31">
        <v>23011.200000000001</v>
      </c>
      <c r="H14" s="31">
        <v>22550.98</v>
      </c>
      <c r="I14" s="3">
        <f t="shared" si="0"/>
        <v>22634.38</v>
      </c>
      <c r="J14" s="4">
        <f t="shared" si="5"/>
        <v>481.21345450849674</v>
      </c>
      <c r="K14" s="4">
        <f t="shared" si="6"/>
        <v>2.13</v>
      </c>
      <c r="L14" s="3">
        <f t="shared" si="1"/>
        <v>67903.14</v>
      </c>
      <c r="M14" s="21">
        <f t="shared" si="2"/>
        <v>67022.880000000005</v>
      </c>
      <c r="N14" s="21">
        <f t="shared" si="3"/>
        <v>69033.600000000006</v>
      </c>
      <c r="O14" s="21">
        <f t="shared" si="4"/>
        <v>67652.94</v>
      </c>
      <c r="P14" s="22"/>
    </row>
    <row r="15" spans="1:16" s="15" customFormat="1" ht="57" customHeight="1">
      <c r="A15" s="26">
        <v>8</v>
      </c>
      <c r="B15" s="30">
        <v>3</v>
      </c>
      <c r="C15" s="35" t="s">
        <v>36</v>
      </c>
      <c r="D15" s="37">
        <v>3</v>
      </c>
      <c r="E15" s="33" t="s">
        <v>25</v>
      </c>
      <c r="F15" s="32">
        <v>15040.65</v>
      </c>
      <c r="G15" s="31">
        <v>15491.87</v>
      </c>
      <c r="H15" s="31">
        <v>15182.03</v>
      </c>
      <c r="I15" s="3">
        <f t="shared" si="0"/>
        <v>15238.18</v>
      </c>
      <c r="J15" s="4">
        <f t="shared" si="5"/>
        <v>323.9647021667646</v>
      </c>
      <c r="K15" s="4">
        <f t="shared" si="6"/>
        <v>2.13</v>
      </c>
      <c r="L15" s="3">
        <f t="shared" si="1"/>
        <v>45714.54</v>
      </c>
      <c r="M15" s="21">
        <f t="shared" si="2"/>
        <v>45121.95</v>
      </c>
      <c r="N15" s="21">
        <f t="shared" si="3"/>
        <v>46475.61</v>
      </c>
      <c r="O15" s="21">
        <f t="shared" si="4"/>
        <v>45546.09</v>
      </c>
      <c r="P15" s="22"/>
    </row>
    <row r="16" spans="1:16" s="15" customFormat="1" ht="57" customHeight="1">
      <c r="A16" s="26">
        <v>9</v>
      </c>
      <c r="B16" s="30">
        <v>3</v>
      </c>
      <c r="C16" s="35" t="s">
        <v>37</v>
      </c>
      <c r="D16" s="37">
        <v>3</v>
      </c>
      <c r="E16" s="33" t="s">
        <v>26</v>
      </c>
      <c r="F16" s="32">
        <v>21499.3</v>
      </c>
      <c r="G16" s="31">
        <v>22144.28</v>
      </c>
      <c r="H16" s="31">
        <v>21701.39</v>
      </c>
      <c r="I16" s="3">
        <f t="shared" si="0"/>
        <v>21781.66</v>
      </c>
      <c r="J16" s="4">
        <f t="shared" si="5"/>
        <v>463.07890305000899</v>
      </c>
      <c r="K16" s="4">
        <f t="shared" si="6"/>
        <v>2.13</v>
      </c>
      <c r="L16" s="3">
        <f t="shared" si="1"/>
        <v>65344.98</v>
      </c>
      <c r="M16" s="21">
        <f t="shared" si="2"/>
        <v>64497.9</v>
      </c>
      <c r="N16" s="21">
        <f t="shared" si="3"/>
        <v>66432.84</v>
      </c>
      <c r="O16" s="21">
        <f t="shared" si="4"/>
        <v>65104.17</v>
      </c>
      <c r="P16" s="22"/>
    </row>
    <row r="17" spans="1:16" s="15" customFormat="1" ht="57" customHeight="1">
      <c r="A17" s="26">
        <v>10</v>
      </c>
      <c r="B17" s="30">
        <v>3</v>
      </c>
      <c r="C17" s="36" t="s">
        <v>38</v>
      </c>
      <c r="D17" s="37">
        <v>3</v>
      </c>
      <c r="E17" s="33" t="s">
        <v>26</v>
      </c>
      <c r="F17" s="32">
        <v>28006.18</v>
      </c>
      <c r="G17" s="31">
        <v>28846.37</v>
      </c>
      <c r="H17" s="31">
        <v>28269.439999999999</v>
      </c>
      <c r="I17" s="3">
        <f t="shared" si="0"/>
        <v>28374</v>
      </c>
      <c r="J17" s="4">
        <f t="shared" si="5"/>
        <v>603.23408897375737</v>
      </c>
      <c r="K17" s="4">
        <f t="shared" si="6"/>
        <v>2.13</v>
      </c>
      <c r="L17" s="3">
        <f t="shared" si="1"/>
        <v>85122</v>
      </c>
      <c r="M17" s="21">
        <f t="shared" si="2"/>
        <v>84018.54</v>
      </c>
      <c r="N17" s="21">
        <f t="shared" si="3"/>
        <v>86539.11</v>
      </c>
      <c r="O17" s="21">
        <f t="shared" si="4"/>
        <v>84808.320000000007</v>
      </c>
      <c r="P17" s="22"/>
    </row>
    <row r="18" spans="1:16" s="15" customFormat="1" ht="57" customHeight="1">
      <c r="A18" s="26">
        <v>11</v>
      </c>
      <c r="B18" s="30">
        <v>3</v>
      </c>
      <c r="C18" s="35" t="s">
        <v>39</v>
      </c>
      <c r="D18" s="37">
        <v>6</v>
      </c>
      <c r="E18" s="33" t="s">
        <v>26</v>
      </c>
      <c r="F18" s="32">
        <v>2354</v>
      </c>
      <c r="G18" s="31">
        <v>2424.62</v>
      </c>
      <c r="H18" s="31">
        <v>2376.13</v>
      </c>
      <c r="I18" s="3">
        <f t="shared" si="0"/>
        <v>2384.92</v>
      </c>
      <c r="J18" s="4">
        <f t="shared" si="5"/>
        <v>50.702745980863696</v>
      </c>
      <c r="K18" s="4">
        <f t="shared" si="6"/>
        <v>2.13</v>
      </c>
      <c r="L18" s="3">
        <f t="shared" si="1"/>
        <v>14309.52</v>
      </c>
      <c r="M18" s="21">
        <f t="shared" si="2"/>
        <v>14124</v>
      </c>
      <c r="N18" s="21">
        <f t="shared" si="3"/>
        <v>14547.72</v>
      </c>
      <c r="O18" s="21">
        <f t="shared" si="4"/>
        <v>14256.78</v>
      </c>
      <c r="P18" s="22"/>
    </row>
    <row r="19" spans="1:16" s="15" customFormat="1" ht="28.5" customHeight="1">
      <c r="A19" s="42" t="s">
        <v>16</v>
      </c>
      <c r="B19" s="42"/>
      <c r="C19" s="43"/>
      <c r="D19" s="43"/>
      <c r="E19" s="43"/>
      <c r="F19" s="42"/>
      <c r="G19" s="42"/>
      <c r="H19" s="42"/>
      <c r="I19" s="24"/>
      <c r="J19" s="25"/>
      <c r="K19" s="25"/>
      <c r="L19" s="24">
        <f>ROUND(SUM(L8:L18),2)</f>
        <v>1480879.47</v>
      </c>
      <c r="M19" s="21">
        <f>SUM(M8:M18)</f>
        <v>1461682.6500000001</v>
      </c>
      <c r="N19" s="21">
        <f>SUM(N8:N18)</f>
        <v>1505533.1400000001</v>
      </c>
      <c r="O19" s="21">
        <f>SUM(O8:O18)</f>
        <v>1475422.5</v>
      </c>
      <c r="P19" s="29">
        <f>ROUND((M19+N19+O19)/3,2)</f>
        <v>1480879.43</v>
      </c>
    </row>
    <row r="20" spans="1:16" s="15" customFormat="1" ht="28.5" customHeight="1">
      <c r="A20" s="40" t="s">
        <v>40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28"/>
      <c r="N20" s="28"/>
      <c r="O20" s="28"/>
      <c r="P20" s="23"/>
    </row>
    <row r="21" spans="1:16" s="15" customFormat="1" ht="21.75" customHeight="1">
      <c r="A21" s="46" t="s">
        <v>42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28"/>
      <c r="N21" s="28"/>
      <c r="O21" s="28"/>
      <c r="P21" s="23"/>
    </row>
    <row r="22" spans="1:16" ht="31.5" customHeight="1">
      <c r="A22" s="40" t="s">
        <v>27</v>
      </c>
      <c r="B22" s="40"/>
      <c r="C22" s="40"/>
      <c r="D22" s="40"/>
      <c r="E22" s="40"/>
      <c r="F22" s="40"/>
      <c r="G22" s="40"/>
      <c r="H22" s="40"/>
      <c r="I22" s="40"/>
      <c r="J22" s="34" t="s">
        <v>41</v>
      </c>
      <c r="K22" s="16"/>
      <c r="L22" s="16"/>
    </row>
    <row r="23" spans="1:16" ht="23.25" customHeight="1">
      <c r="A23" s="11"/>
      <c r="B23" s="9"/>
      <c r="C23" s="9"/>
      <c r="D23" s="9"/>
      <c r="E23" s="9"/>
      <c r="F23" s="9"/>
      <c r="G23" s="9"/>
      <c r="H23" s="12"/>
      <c r="I23" s="16"/>
      <c r="J23" s="16"/>
      <c r="K23" s="16"/>
      <c r="L23" s="16"/>
    </row>
    <row r="24" spans="1:16" ht="31.5" customHeight="1">
      <c r="A24" s="11"/>
      <c r="B24" s="5"/>
      <c r="C24" s="5"/>
      <c r="D24" s="5"/>
      <c r="E24" s="5"/>
      <c r="F24" s="39"/>
      <c r="G24" s="39"/>
      <c r="H24" s="11"/>
      <c r="I24" s="16"/>
      <c r="J24" s="16"/>
      <c r="K24" s="16"/>
      <c r="L24" s="16"/>
    </row>
    <row r="25" spans="1:16" ht="15.75" customHeight="1">
      <c r="A25" s="40"/>
      <c r="B25" s="40"/>
      <c r="C25" s="40"/>
      <c r="D25" s="40"/>
      <c r="E25" s="40"/>
      <c r="F25" s="40"/>
      <c r="G25" s="40"/>
      <c r="H25" s="12"/>
      <c r="I25" s="16"/>
      <c r="J25" s="16"/>
      <c r="K25" s="16"/>
      <c r="L25" s="16"/>
    </row>
    <row r="26" spans="1:16">
      <c r="A26" s="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1:16">
      <c r="A27" s="16"/>
      <c r="B27" s="7"/>
      <c r="C27" s="7"/>
      <c r="D27" s="7"/>
      <c r="E27" s="7"/>
      <c r="F27" s="8"/>
      <c r="G27" s="11"/>
      <c r="H27" s="11"/>
      <c r="I27" s="8"/>
      <c r="J27" s="16"/>
      <c r="K27" s="16"/>
      <c r="L27" s="16"/>
    </row>
    <row r="28" spans="1:16">
      <c r="A28" s="5"/>
      <c r="B28" s="11"/>
      <c r="C28" s="11"/>
      <c r="D28" s="11"/>
      <c r="E28" s="11"/>
      <c r="F28" s="8"/>
      <c r="G28" s="11"/>
      <c r="H28" s="11"/>
      <c r="I28" s="8"/>
      <c r="J28" s="16"/>
      <c r="K28" s="16"/>
      <c r="L28" s="16"/>
    </row>
    <row r="29" spans="1:16">
      <c r="A29" s="38"/>
      <c r="B29" s="38"/>
      <c r="C29" s="38"/>
      <c r="D29" s="38"/>
      <c r="E29" s="38"/>
      <c r="F29" s="38"/>
      <c r="G29" s="38"/>
      <c r="H29" s="10"/>
      <c r="I29" s="16"/>
      <c r="J29" s="16"/>
      <c r="K29" s="16"/>
      <c r="L29" s="16"/>
    </row>
    <row r="30" spans="1:16">
      <c r="A30" s="16"/>
      <c r="B30" s="16"/>
      <c r="C30" s="16"/>
      <c r="D30" s="16"/>
      <c r="E30" s="16"/>
      <c r="F30" s="16"/>
      <c r="G30" s="16"/>
      <c r="H30" s="16"/>
      <c r="I30" s="16"/>
      <c r="J30" s="17"/>
      <c r="K30" s="16"/>
      <c r="L30" s="16"/>
    </row>
    <row r="31" spans="1:16">
      <c r="J31" s="18"/>
    </row>
  </sheetData>
  <sheetProtection selectLockedCells="1" selectUnlockedCells="1"/>
  <mergeCells count="21">
    <mergeCell ref="A5:F5"/>
    <mergeCell ref="G5:L5"/>
    <mergeCell ref="A1:L1"/>
    <mergeCell ref="A3:F3"/>
    <mergeCell ref="G3:L3"/>
    <mergeCell ref="A4:F4"/>
    <mergeCell ref="G4:L4"/>
    <mergeCell ref="A29:G29"/>
    <mergeCell ref="F24:G24"/>
    <mergeCell ref="A25:G25"/>
    <mergeCell ref="A6:A7"/>
    <mergeCell ref="B6:B7"/>
    <mergeCell ref="F6:H6"/>
    <mergeCell ref="A19:H19"/>
    <mergeCell ref="A20:L20"/>
    <mergeCell ref="I6:K6"/>
    <mergeCell ref="C6:C7"/>
    <mergeCell ref="D6:D7"/>
    <mergeCell ref="E6:E7"/>
    <mergeCell ref="A21:L21"/>
    <mergeCell ref="A22:I22"/>
  </mergeCells>
  <hyperlinks>
    <hyperlink ref="C17" r:id="rId1" display="https://www.nix.ru/goods.php?good_id=478038"/>
  </hyperlinks>
  <printOptions horizontalCentered="1"/>
  <pageMargins left="0.23622047244094491" right="0.23622047244094491" top="0.39370078740157483" bottom="0.39370078740157483" header="0.31496062992125984" footer="0.31496062992125984"/>
  <pageSetup paperSize="9" scale="10" firstPageNumber="0" orientation="landscape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НМЦ</vt:lpstr>
      <vt:lpstr>'Расчет НМЦ'!Область_печати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Lebedev_AS</cp:lastModifiedBy>
  <cp:lastPrinted>2019-07-01T11:25:06Z</cp:lastPrinted>
  <dcterms:created xsi:type="dcterms:W3CDTF">2014-02-03T17:42:58Z</dcterms:created>
  <dcterms:modified xsi:type="dcterms:W3CDTF">2020-11-19T11:57:07Z</dcterms:modified>
</cp:coreProperties>
</file>