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J6"/>
  <c r="J7"/>
  <c r="J8"/>
  <c r="H6"/>
  <c r="H8"/>
  <c r="H7"/>
  <c r="F6"/>
  <c r="F8"/>
  <c r="F7"/>
  <c r="L6"/>
  <c r="M6"/>
  <c r="L7"/>
  <c r="M7"/>
  <c r="N8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<sst xmlns="http://schemas.openxmlformats.org/spreadsheetml/2006/main" count="28" uniqueCount="23">
  <si>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</si>
  <si>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</si>
  <si>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</si>
  <si>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</si>
  <si>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</si>
  <si>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</si>
  <si>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</si>
  <si>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</si>
  <si>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</si>
  <si>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</si>
  <si>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</si>
  <si>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</si>
  <si>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</si>
  <si>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</si>
  <si>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</si>
  <si>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</si>
  <si>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Источник 2
 КП № б/н от 10.10.2022</t>
  </si>
  <si>
    <t>Источник 3
 КП № б/н от 10.10.2022</t>
  </si>
  <si>
    <t>Поставка лекарственных препаратов (Парентеральное питание)</t>
  </si>
  <si>
    <t>Источник 1
 КП № Сч_3122850
от 10.10.2022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</si>
  <si>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224 884,50 рубля </t>
    </r>
    <r>
      <rPr>
        <sz val="12"/>
        <rFont val="Times New Roman"/>
        <family val="1"/>
        <charset val="204"/>
      </rPr>
      <t>(Двести двадцать четыре тысячи восемьсот восемьдесят четре рубля 50 копеек).</t>
    </r>
  </si>
  <si>
    <t xml:space="preserve">Аминокислоты для парентерального питания+Прочие препараты [Жировые эмульсии для парентерального питания+Декстроза+Минералы] эмульсия для инфузий, 1920 мл - контейнеры пластиковые "Биофин" трехкамерные - мешки полиэтиленовые х4 /1 камера: 11% раствор декстрозы (1180 мл); 2 камера: раствор аминокислот с электролитами (400 мл); 3 камера: 20% жировая эмульсия (340 мл)/ - коробки </t>
  </si>
  <si>
    <t xml:space="preserve">Аминокислоты для парентерального питания+Прочие препараты [Жировые эмульсии для парентерального питания+Декстроза+Минералы] эмульсия для инфузий, 2053 мл - контейнеры пластиковые "Биофин" трехкамерные - мешки полиэтиленовые х4 /1 камера: 19% раствор декстрозы (1053 мл); 2 камера: раствор аминокислот с электролитами (600 мл); 3 камера: 20% жировая эмульсия (400 мл)/ - коробки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</si>
</sst>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4" fontId="25" fillId="0" borderId="2" xfId="18" applyNumberFormat="1" applyFont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0" fontId="23" fillId="0" borderId="8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972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topLeftCell="A4" zoomScaleNormal="130" workbookViewId="0">
      <selection activeCell="Q7" sqref="Q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6" customHeigh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1">
      <c r="A3" s="33" t="s">
        <v>1</v>
      </c>
      <c r="B3" s="34" t="s">
        <v>11</v>
      </c>
      <c r="C3" s="33" t="s">
        <v>7</v>
      </c>
      <c r="D3" s="31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4" ht="45.75" customHeight="1">
      <c r="A4" s="33"/>
      <c r="B4" s="34"/>
      <c r="C4" s="33"/>
      <c r="D4" s="31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6" t="s">
        <v>8</v>
      </c>
      <c r="L4" s="26" t="s">
        <v>5</v>
      </c>
      <c r="M4" s="26" t="s">
        <v>9</v>
      </c>
      <c r="N4" s="27" t="s">
        <v>12</v>
      </c>
    </row>
    <row r="5" spans="1:14" ht="42" customHeight="1" thickBot="1">
      <c r="A5" s="33"/>
      <c r="B5" s="35"/>
      <c r="C5" s="33"/>
      <c r="D5" s="31"/>
      <c r="E5" s="28" t="s">
        <v>19</v>
      </c>
      <c r="F5" s="28"/>
      <c r="G5" s="28" t="s">
        <v>16</v>
      </c>
      <c r="H5" s="28"/>
      <c r="I5" s="28" t="s">
        <v>17</v>
      </c>
      <c r="J5" s="28"/>
      <c r="K5" s="26"/>
      <c r="L5" s="26"/>
      <c r="M5" s="26"/>
      <c r="N5" s="27"/>
    </row>
    <row r="6" spans="1:14" ht="179.25" thickBot="1">
      <c r="A6" s="20">
        <v>1</v>
      </c>
      <c r="B6" s="25" t="s">
        <v>21</v>
      </c>
      <c r="C6" s="21" t="s">
        <v>15</v>
      </c>
      <c r="D6" s="17">
        <v>10</v>
      </c>
      <c r="E6" s="22">
        <v>11125.59</v>
      </c>
      <c r="F6" s="8">
        <f>D6*E6</f>
        <v>111255.9</v>
      </c>
      <c r="G6" s="22">
        <v>11181.5</v>
      </c>
      <c r="H6" s="8">
        <f>G6*D6</f>
        <v>111815</v>
      </c>
      <c r="I6" s="22">
        <v>11325.59</v>
      </c>
      <c r="J6" s="8">
        <f>I6*D6</f>
        <v>113255.9</v>
      </c>
      <c r="K6" s="8">
        <f>(E6+G6+I6)/3</f>
        <v>11210.893333333333</v>
      </c>
      <c r="L6" s="6">
        <f>STDEV(E6,G6,I6)</f>
        <v>103.18903058626599</v>
      </c>
      <c r="M6" s="9">
        <f>L6/K6</f>
        <v>9.2043539723506412E-3</v>
      </c>
      <c r="N6" s="10">
        <f>ROUND(K6,2)*D6</f>
        <v>112108.9</v>
      </c>
    </row>
    <row r="7" spans="1:14" ht="179.25" thickBot="1">
      <c r="A7" s="20">
        <v>2</v>
      </c>
      <c r="B7" s="24" t="s">
        <v>22</v>
      </c>
      <c r="C7" s="21" t="s">
        <v>15</v>
      </c>
      <c r="D7" s="17">
        <v>10</v>
      </c>
      <c r="E7" s="23">
        <v>11125.59</v>
      </c>
      <c r="F7" s="8">
        <f>D7*E7</f>
        <v>111255.9</v>
      </c>
      <c r="G7" s="23">
        <v>11181.5</v>
      </c>
      <c r="H7" s="8">
        <f>G7*D7</f>
        <v>111815</v>
      </c>
      <c r="I7" s="23">
        <v>11525.59</v>
      </c>
      <c r="J7" s="8">
        <f>I7*D7</f>
        <v>115255.9</v>
      </c>
      <c r="K7" s="8">
        <f>(E7+G7+I7)/3</f>
        <v>11277.56</v>
      </c>
      <c r="L7" s="6">
        <f>STDEV(E7,G7,I7)</f>
        <v>216.61173260006026</v>
      </c>
      <c r="M7" s="9">
        <f>L7/K7</f>
        <v>1.9207322559140476E-2</v>
      </c>
      <c r="N7" s="10">
        <f>ROUND(K7,2)*D7</f>
        <v>112775.59999999999</v>
      </c>
    </row>
    <row r="8" spans="1:14">
      <c r="A8" s="11"/>
      <c r="B8" s="15" t="s">
        <v>10</v>
      </c>
      <c r="C8" s="12"/>
      <c r="D8" s="13"/>
      <c r="E8" s="14"/>
      <c r="F8" s="14">
        <f>SUM(F6:F7)</f>
        <v>222511.8</v>
      </c>
      <c r="G8" s="14"/>
      <c r="H8" s="14">
        <f>SUM(H6:H7)</f>
        <v>223630</v>
      </c>
      <c r="I8" s="14"/>
      <c r="J8" s="14">
        <f>SUM(J6:J7)</f>
        <v>228511.8</v>
      </c>
      <c r="K8" s="14"/>
      <c r="L8" s="14"/>
      <c r="M8" s="14"/>
      <c r="N8" s="14">
        <f>SUM(N6:N7)</f>
        <v>224884.5</v>
      </c>
    </row>
    <row r="12" spans="1:14" s="19" customFormat="1" ht="15.75">
      <c r="A12" s="18"/>
      <c r="B12" s="30" t="s">
        <v>20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2022-11-04T12:44:19Z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