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НМЦК!$A$6:$N$13</definedName>
    <definedName name="_xlnm.Print_Area" localSheetId="0">НМЦК!$A$1:$N$19</definedName>
  </definedNames>
  <calcPr calcId="114210"/>
</workbook>
</file>

<file path=xl/calcChain.xml><?xml version="1.0" encoding="utf-8"?>
<calcChain xmlns="http://schemas.openxmlformats.org/spreadsheetml/2006/main">
  <c r="N7" i="1"/>
  <c r="N8"/>
  <c r="N9"/>
  <c r="N10"/>
  <c r="N11"/>
  <c r="N12"/>
  <c r="N13"/>
  <c r="N6"/>
  <c r="J14"/>
  <c r="H14"/>
  <c r="F14"/>
  <c r="N14"/>
  <c r="K6"/>
  <c r="L6"/>
  <c r="M6"/>
  <c r="F6"/>
  <c r="H6"/>
  <c r="J6"/>
  <c r="F7"/>
  <c r="H7"/>
  <c r="J7"/>
  <c r="K7"/>
  <c r="L7"/>
  <c r="F8"/>
  <c r="H8"/>
  <c r="J8"/>
  <c r="K8"/>
  <c r="L8"/>
  <c r="F9"/>
  <c r="H9"/>
  <c r="J9"/>
  <c r="K9"/>
  <c r="L9"/>
  <c r="F10"/>
  <c r="H10"/>
  <c r="J10"/>
  <c r="K10"/>
  <c r="L10"/>
  <c r="F11"/>
  <c r="H11"/>
  <c r="J11"/>
  <c r="K11"/>
  <c r="L11"/>
  <c r="F12"/>
  <c r="H12"/>
  <c r="J12"/>
  <c r="K12"/>
  <c r="L12"/>
  <c r="F13"/>
  <c r="H13"/>
  <c r="J13"/>
  <c r="K13"/>
  <c r="L13"/>
  <c r="M10"/>
  <c r="M8"/>
  <c r="M7"/>
  <c r="M12"/>
  <c r="M9"/>
  <c r="M13"/>
  <c r="M11"/>
</calcChain>
</file>

<file path=xl/sharedStrings.xml><?xml version="1.0" encoding="utf-8"?>
<sst xmlns="http://schemas.openxmlformats.org/spreadsheetml/2006/main" count="40" uniqueCount="29">
  <si>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</si>
  <si>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</si>
  <si>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</si>
  <si>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</si>
  <si>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</si>
  <si>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</si>
  <si>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</si>
  <si>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</si>
  <si>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</si>
  <si>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</si>
  <si>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</si>
  <si>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</si>
  <si>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шт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</si>
  <si>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</si>
  <si>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</si>
  <si>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</si>
  <si>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Поставка наборов медицинских для минимально инвазивных вмешательств</t>
  </si>
  <si>
    <t>Источник 1
 КП № 3372 от 28.09.2022</t>
  </si>
  <si>
    <t>Источник 2
 КП № б/н от 28.09.2022</t>
  </si>
  <si>
    <t>Источник 3
 КП № б/н от 28.09.2022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</si>
  <si>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708 100,10 рублей </t>
    </r>
    <r>
      <rPr>
        <sz val="12"/>
        <rFont val="Times New Roman"/>
        <family val="1"/>
        <charset val="204"/>
      </rPr>
      <t>(Семьсот восемь тысяч сто рублей 10 копеек).</t>
    </r>
  </si>
  <si>
    <t>Наборы медицинские для минимально инвазивных вмешательств к комплексу лечебно-диагностическому «Эндо-МИТ-М». Набор инструментов для чрескожного дренирования полостных образований: проводник изогнутый сверхжесткий (диаметр 0,035", длина 100см с тефлоновым покрытием)</t>
  </si>
  <si>
    <t>Наборы медицинские для минимально инвазивных вмешательств к комплексу лечебно-диагностическому «Эндо-МИТ-М». Набор стента мочеточникового с двумя «свиными хвостами» в составе: проводник 0,035" (150 см, прямой, с фиксированным сердечником, гидрофильный)</t>
  </si>
  <si>
    <t>Наборы медицинские для минимально инвазивных вмешательств к комплексу лечебно-диагностическому «Эндо-МИТ-М». Набор инструментов для чрескожного дренирования полостных образований: дренаж  9СН  (полиуретан рентгеноконтрасный  с гидрофильным покрытием, с нитью), канюля установочная, удлинитель, мочеприемник</t>
  </si>
  <si>
    <t>Наборы медицинские для минимально инвазивных вмешательств к комплексу лечебно-диагностическому «Эндо-МИТ-М». Набор инструментов для чрескожного дренирования полостных образований: дренаж 12СН  (полиуретан рентгеноконтрасный с гидрофильным покрытием, с нитью), канюля установочная, удлинитель, мочеприемник</t>
  </si>
  <si>
    <t>Наборы медицинские для минимально инвазивных вмешательств к комплексу лечебно-диагностическому «Эндо-МИТ-М». Набор стента наружного мочеточникового типа «свиной хвост» 7СН, 70см (откр., отверстия на «свином хвосте»)</t>
  </si>
  <si>
    <t>Наборы медицинские для минимально инвазивных вмешательств к комплексу лечебно-диагностическому «Эндо-МИТ-М». Набор для чрескожного дренирования мочевого пузыря (цистостомический): катетер цистостомический 14 СН, троакар, интродюсер (разрывной),  удлинитель, мочеприемник</t>
  </si>
  <si>
    <t>Наборы медицинские для минимально инвазивных вмешательств к комплексу лечебно-диагностическому «Эндо-МИТ-М». Набор для эндоскопической хирургии: катетер мочеточниковый 7СН (закр., 70 см)</t>
  </si>
  <si>
    <t>Наборы медицинские для минимально инвазивных вмешательств к комплексу лечебно-диагностическому «Эндо-МИТ-М». Набор Ившина для чрескожного дренирования полостных образований  УДПО в составе: удлинитель  (диаметр 14 СН, длина 25 см)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</si>
</sst>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4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2" fillId="9" borderId="0" xfId="0" applyFont="1" applyFill="1" applyBorder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/>
    </xf>
    <xf numFmtId="0" fontId="23" fillId="9" borderId="4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6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62877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62877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6287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6287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3486150</xdr:rowOff>
    </xdr:from>
    <xdr:to>
      <xdr:col>13</xdr:col>
      <xdr:colOff>1390650</xdr:colOff>
      <xdr:row>6</xdr:row>
      <xdr:rowOff>647700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895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3486150</xdr:rowOff>
    </xdr:from>
    <xdr:to>
      <xdr:col>13</xdr:col>
      <xdr:colOff>1390650</xdr:colOff>
      <xdr:row>7</xdr:row>
      <xdr:rowOff>647700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7437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7437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1743075</xdr:rowOff>
    </xdr:from>
    <xdr:to>
      <xdr:col>13</xdr:col>
      <xdr:colOff>1390650</xdr:colOff>
      <xdr:row>8</xdr:row>
      <xdr:rowOff>647700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4867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86868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1743075</xdr:rowOff>
    </xdr:from>
    <xdr:to>
      <xdr:col>13</xdr:col>
      <xdr:colOff>1390650</xdr:colOff>
      <xdr:row>9</xdr:row>
      <xdr:rowOff>647700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9982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1743075</xdr:rowOff>
    </xdr:from>
    <xdr:to>
      <xdr:col>13</xdr:col>
      <xdr:colOff>1390650</xdr:colOff>
      <xdr:row>10</xdr:row>
      <xdr:rowOff>647700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601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1743075</xdr:rowOff>
    </xdr:from>
    <xdr:to>
      <xdr:col>13</xdr:col>
      <xdr:colOff>1390650</xdr:colOff>
      <xdr:row>11</xdr:row>
      <xdr:rowOff>647700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27349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12</xdr:row>
      <xdr:rowOff>0</xdr:rowOff>
    </xdr:from>
    <xdr:to>
      <xdr:col>13</xdr:col>
      <xdr:colOff>1390650</xdr:colOff>
      <xdr:row>12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27349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12</xdr:row>
      <xdr:rowOff>0</xdr:rowOff>
    </xdr:from>
    <xdr:to>
      <xdr:col>13</xdr:col>
      <xdr:colOff>1390650</xdr:colOff>
      <xdr:row>12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27349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12</xdr:row>
      <xdr:rowOff>1743075</xdr:rowOff>
    </xdr:from>
    <xdr:to>
      <xdr:col>13</xdr:col>
      <xdr:colOff>1390650</xdr:colOff>
      <xdr:row>12</xdr:row>
      <xdr:rowOff>647700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41922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18"/>
  <sheetViews>
    <sheetView tabSelected="1" zoomScaleNormal="130" workbookViewId="0">
      <selection sqref="A1:N1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18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15.7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15.75">
      <c r="A2" s="30" t="s">
        <v>16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51">
      <c r="A3" s="31" t="s">
        <v>1</v>
      </c>
      <c r="B3" s="32" t="s">
        <v>11</v>
      </c>
      <c r="C3" s="31" t="s">
        <v>7</v>
      </c>
      <c r="D3" s="29" t="s">
        <v>6</v>
      </c>
      <c r="E3" s="24" t="s">
        <v>2</v>
      </c>
      <c r="F3" s="24"/>
      <c r="G3" s="24"/>
      <c r="H3" s="24"/>
      <c r="I3" s="24"/>
      <c r="J3" s="24"/>
      <c r="K3" s="24" t="s">
        <v>3</v>
      </c>
      <c r="L3" s="24"/>
      <c r="M3" s="24"/>
      <c r="N3" s="9" t="s">
        <v>4</v>
      </c>
    </row>
    <row r="4" spans="1:14" ht="45.75" customHeight="1">
      <c r="A4" s="31"/>
      <c r="B4" s="32"/>
      <c r="C4" s="31"/>
      <c r="D4" s="29"/>
      <c r="E4" s="9" t="s">
        <v>14</v>
      </c>
      <c r="F4" s="9" t="s">
        <v>15</v>
      </c>
      <c r="G4" s="9" t="s">
        <v>14</v>
      </c>
      <c r="H4" s="9" t="s">
        <v>15</v>
      </c>
      <c r="I4" s="9" t="s">
        <v>14</v>
      </c>
      <c r="J4" s="9" t="s">
        <v>15</v>
      </c>
      <c r="K4" s="24" t="s">
        <v>8</v>
      </c>
      <c r="L4" s="24" t="s">
        <v>5</v>
      </c>
      <c r="M4" s="24" t="s">
        <v>9</v>
      </c>
      <c r="N4" s="25" t="s">
        <v>13</v>
      </c>
    </row>
    <row r="5" spans="1:14" ht="29.25" customHeight="1">
      <c r="A5" s="31"/>
      <c r="B5" s="33"/>
      <c r="C5" s="31"/>
      <c r="D5" s="29"/>
      <c r="E5" s="26" t="s">
        <v>17</v>
      </c>
      <c r="F5" s="26"/>
      <c r="G5" s="26" t="s">
        <v>18</v>
      </c>
      <c r="H5" s="26"/>
      <c r="I5" s="26" t="s">
        <v>19</v>
      </c>
      <c r="J5" s="26"/>
      <c r="K5" s="24"/>
      <c r="L5" s="24"/>
      <c r="M5" s="24"/>
      <c r="N5" s="25"/>
    </row>
    <row r="6" spans="1:14" ht="113.25" customHeight="1">
      <c r="A6" s="20">
        <v>1</v>
      </c>
      <c r="B6" s="22" t="s">
        <v>21</v>
      </c>
      <c r="C6" s="23" t="s">
        <v>12</v>
      </c>
      <c r="D6" s="19">
        <v>25</v>
      </c>
      <c r="E6" s="17">
        <v>2330</v>
      </c>
      <c r="F6" s="10">
        <f>D6*E6</f>
        <v>58250</v>
      </c>
      <c r="G6" s="17">
        <v>2500</v>
      </c>
      <c r="H6" s="10">
        <f t="shared" ref="H6:H13" si="0">G6*D6</f>
        <v>62500</v>
      </c>
      <c r="I6" s="17">
        <v>2400</v>
      </c>
      <c r="J6" s="10">
        <f t="shared" ref="J6:J13" si="1">I6*D6</f>
        <v>60000</v>
      </c>
      <c r="K6" s="10">
        <f>(E6+G6+I6)/3</f>
        <v>2410</v>
      </c>
      <c r="L6" s="8">
        <f>STDEV(E6,G6,I6)</f>
        <v>85.440037453175307</v>
      </c>
      <c r="M6" s="11">
        <f>L6/K6</f>
        <v>3.5452297698412988E-2</v>
      </c>
      <c r="N6" s="12">
        <f>ROUND(K6,2)*D6</f>
        <v>60250</v>
      </c>
    </row>
    <row r="7" spans="1:14" s="6" customFormat="1" ht="114.75">
      <c r="A7" s="20">
        <v>2</v>
      </c>
      <c r="B7" s="22" t="s">
        <v>22</v>
      </c>
      <c r="C7" s="23" t="s">
        <v>12</v>
      </c>
      <c r="D7" s="19">
        <v>15</v>
      </c>
      <c r="E7" s="17">
        <v>2250</v>
      </c>
      <c r="F7" s="10">
        <f t="shared" ref="F7:F13" si="2">D7*E7</f>
        <v>33750</v>
      </c>
      <c r="G7" s="17">
        <v>2400</v>
      </c>
      <c r="H7" s="10">
        <f t="shared" si="0"/>
        <v>36000</v>
      </c>
      <c r="I7" s="17">
        <v>2320</v>
      </c>
      <c r="J7" s="10">
        <f t="shared" si="1"/>
        <v>34800</v>
      </c>
      <c r="K7" s="10">
        <f t="shared" ref="K7:K13" si="3">(E7+G7+I7)/3</f>
        <v>2323.3333333333335</v>
      </c>
      <c r="L7" s="8">
        <f t="shared" ref="L7:L13" si="4">STDEV(E7,G7,I7)</f>
        <v>75.055534994649278</v>
      </c>
      <c r="M7" s="11">
        <f t="shared" ref="M7:M13" si="5">L7/K7</f>
        <v>3.2305108319074294E-2</v>
      </c>
      <c r="N7" s="12">
        <f t="shared" ref="N7:N13" si="6">ROUND(K7,2)*D7</f>
        <v>34849.949999999997</v>
      </c>
    </row>
    <row r="8" spans="1:14" s="6" customFormat="1" ht="145.5" customHeight="1">
      <c r="A8" s="20">
        <v>3</v>
      </c>
      <c r="B8" s="22" t="s">
        <v>23</v>
      </c>
      <c r="C8" s="23" t="s">
        <v>12</v>
      </c>
      <c r="D8" s="19">
        <v>50</v>
      </c>
      <c r="E8" s="17">
        <v>4140</v>
      </c>
      <c r="F8" s="10">
        <f t="shared" si="2"/>
        <v>207000</v>
      </c>
      <c r="G8" s="17">
        <v>4400</v>
      </c>
      <c r="H8" s="10">
        <f t="shared" si="0"/>
        <v>220000</v>
      </c>
      <c r="I8" s="17">
        <v>4300</v>
      </c>
      <c r="J8" s="10">
        <f t="shared" si="1"/>
        <v>215000</v>
      </c>
      <c r="K8" s="10">
        <f t="shared" si="3"/>
        <v>4280</v>
      </c>
      <c r="L8" s="8">
        <f t="shared" si="4"/>
        <v>131.14877048604001</v>
      </c>
      <c r="M8" s="11">
        <f t="shared" si="5"/>
        <v>3.0642236094869161E-2</v>
      </c>
      <c r="N8" s="12">
        <f t="shared" si="6"/>
        <v>214000</v>
      </c>
    </row>
    <row r="9" spans="1:14" s="6" customFormat="1" ht="153">
      <c r="A9" s="20">
        <v>4</v>
      </c>
      <c r="B9" s="22" t="s">
        <v>24</v>
      </c>
      <c r="C9" s="23" t="s">
        <v>12</v>
      </c>
      <c r="D9" s="19">
        <v>50</v>
      </c>
      <c r="E9" s="17">
        <v>4140</v>
      </c>
      <c r="F9" s="10">
        <f t="shared" si="2"/>
        <v>207000</v>
      </c>
      <c r="G9" s="17">
        <v>4400</v>
      </c>
      <c r="H9" s="10">
        <f t="shared" si="0"/>
        <v>220000</v>
      </c>
      <c r="I9" s="17">
        <v>4300</v>
      </c>
      <c r="J9" s="10">
        <f t="shared" si="1"/>
        <v>215000</v>
      </c>
      <c r="K9" s="10">
        <f t="shared" si="3"/>
        <v>4280</v>
      </c>
      <c r="L9" s="8">
        <f t="shared" si="4"/>
        <v>131.14877048604001</v>
      </c>
      <c r="M9" s="11">
        <f t="shared" si="5"/>
        <v>3.0642236094869161E-2</v>
      </c>
      <c r="N9" s="12">
        <f t="shared" si="6"/>
        <v>214000</v>
      </c>
    </row>
    <row r="10" spans="1:14" s="6" customFormat="1" ht="102">
      <c r="A10" s="20">
        <v>5</v>
      </c>
      <c r="B10" s="22" t="s">
        <v>25</v>
      </c>
      <c r="C10" s="23" t="s">
        <v>12</v>
      </c>
      <c r="D10" s="19">
        <v>25</v>
      </c>
      <c r="E10" s="17">
        <v>3740</v>
      </c>
      <c r="F10" s="10">
        <f t="shared" si="2"/>
        <v>93500</v>
      </c>
      <c r="G10" s="17">
        <v>4000</v>
      </c>
      <c r="H10" s="10">
        <f t="shared" si="0"/>
        <v>100000</v>
      </c>
      <c r="I10" s="17">
        <v>3900</v>
      </c>
      <c r="J10" s="10">
        <f t="shared" si="1"/>
        <v>97500</v>
      </c>
      <c r="K10" s="10">
        <f t="shared" si="3"/>
        <v>3880</v>
      </c>
      <c r="L10" s="8">
        <f t="shared" si="4"/>
        <v>131.14877048604001</v>
      </c>
      <c r="M10" s="11">
        <f t="shared" si="5"/>
        <v>3.3801229506711342E-2</v>
      </c>
      <c r="N10" s="12">
        <f t="shared" si="6"/>
        <v>97000</v>
      </c>
    </row>
    <row r="11" spans="1:14" s="6" customFormat="1" ht="127.5">
      <c r="A11" s="20">
        <v>6</v>
      </c>
      <c r="B11" s="22" t="s">
        <v>26</v>
      </c>
      <c r="C11" s="23" t="s">
        <v>12</v>
      </c>
      <c r="D11" s="19">
        <v>30</v>
      </c>
      <c r="E11" s="17">
        <v>2450</v>
      </c>
      <c r="F11" s="10">
        <f t="shared" si="2"/>
        <v>73500</v>
      </c>
      <c r="G11" s="17">
        <v>2600</v>
      </c>
      <c r="H11" s="10">
        <f t="shared" si="0"/>
        <v>78000</v>
      </c>
      <c r="I11" s="17">
        <v>2500</v>
      </c>
      <c r="J11" s="10">
        <f t="shared" si="1"/>
        <v>75000</v>
      </c>
      <c r="K11" s="10">
        <f t="shared" si="3"/>
        <v>2516.6666666666665</v>
      </c>
      <c r="L11" s="8">
        <f t="shared" si="4"/>
        <v>76.376261582601401</v>
      </c>
      <c r="M11" s="11">
        <f t="shared" si="5"/>
        <v>3.0348183410305193E-2</v>
      </c>
      <c r="N11" s="12">
        <f t="shared" si="6"/>
        <v>75500.100000000006</v>
      </c>
    </row>
    <row r="12" spans="1:14" s="6" customFormat="1" ht="89.25">
      <c r="A12" s="20">
        <v>7</v>
      </c>
      <c r="B12" s="22" t="s">
        <v>27</v>
      </c>
      <c r="C12" s="23" t="s">
        <v>12</v>
      </c>
      <c r="D12" s="19">
        <v>15</v>
      </c>
      <c r="E12" s="17">
        <v>450</v>
      </c>
      <c r="F12" s="10">
        <f t="shared" si="2"/>
        <v>6750</v>
      </c>
      <c r="G12" s="17">
        <v>480</v>
      </c>
      <c r="H12" s="10">
        <f t="shared" si="0"/>
        <v>7200</v>
      </c>
      <c r="I12" s="17">
        <v>470</v>
      </c>
      <c r="J12" s="10">
        <f t="shared" si="1"/>
        <v>7050</v>
      </c>
      <c r="K12" s="10">
        <f t="shared" si="3"/>
        <v>466.66666666666669</v>
      </c>
      <c r="L12" s="8">
        <f t="shared" si="4"/>
        <v>15.275252316518831</v>
      </c>
      <c r="M12" s="11">
        <f t="shared" si="5"/>
        <v>3.2732683535397496E-2</v>
      </c>
      <c r="N12" s="12">
        <f t="shared" si="6"/>
        <v>7000.05</v>
      </c>
    </row>
    <row r="13" spans="1:14" ht="114.75">
      <c r="A13" s="20">
        <v>8</v>
      </c>
      <c r="B13" s="22" t="s">
        <v>28</v>
      </c>
      <c r="C13" s="23" t="s">
        <v>12</v>
      </c>
      <c r="D13" s="19">
        <v>25</v>
      </c>
      <c r="E13" s="17">
        <v>210</v>
      </c>
      <c r="F13" s="10">
        <f t="shared" si="2"/>
        <v>5250</v>
      </c>
      <c r="G13" s="17">
        <v>230</v>
      </c>
      <c r="H13" s="10">
        <f t="shared" si="0"/>
        <v>5750</v>
      </c>
      <c r="I13" s="17">
        <v>220</v>
      </c>
      <c r="J13" s="10">
        <f t="shared" si="1"/>
        <v>5500</v>
      </c>
      <c r="K13" s="10">
        <f t="shared" si="3"/>
        <v>220</v>
      </c>
      <c r="L13" s="8">
        <f t="shared" si="4"/>
        <v>10</v>
      </c>
      <c r="M13" s="11">
        <f t="shared" si="5"/>
        <v>4.5454545454545456E-2</v>
      </c>
      <c r="N13" s="12">
        <f t="shared" si="6"/>
        <v>5500</v>
      </c>
    </row>
    <row r="14" spans="1:14">
      <c r="A14" s="13"/>
      <c r="B14" s="21" t="s">
        <v>10</v>
      </c>
      <c r="C14" s="14"/>
      <c r="D14" s="15"/>
      <c r="E14" s="16"/>
      <c r="F14" s="16">
        <f>SUM(F6:F13)</f>
        <v>685000</v>
      </c>
      <c r="G14" s="16"/>
      <c r="H14" s="16">
        <f>SUM(H6:H13)</f>
        <v>729450</v>
      </c>
      <c r="I14" s="16"/>
      <c r="J14" s="16">
        <f>SUM(J6:J13)</f>
        <v>709850</v>
      </c>
      <c r="K14" s="16"/>
      <c r="L14" s="16"/>
      <c r="M14" s="16"/>
      <c r="N14" s="16">
        <f>SUM(N6:N13)</f>
        <v>708100.1</v>
      </c>
    </row>
    <row r="18" spans="1:14" ht="15.75">
      <c r="A18" s="7"/>
      <c r="B18" s="28" t="s">
        <v>20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</row>
  </sheetData>
  <mergeCells count="16">
    <mergeCell ref="A1:N1"/>
    <mergeCell ref="B18:N18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2022-11-14T06:50:06Z</cp:lastPrinted>
  <dcterms:created xsi:type="dcterms:W3CDTF">2018-12-14T15:08:00Z</dcterms:created>
  <dcterms:modified xsi:type="dcterms:W3CDTF">2022-11-14T06:50:11Z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