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98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6" i="1" l="1"/>
  <c r="F5" i="1"/>
  <c r="F4" i="1"/>
  <c r="E7" i="1" l="1"/>
  <c r="E11" i="1" s="1"/>
  <c r="E13" i="1" s="1"/>
  <c r="E21" i="1" l="1"/>
  <c r="E16" i="1"/>
</calcChain>
</file>

<file path=xl/sharedStrings.xml><?xml version="1.0" encoding="utf-8"?>
<sst xmlns="http://schemas.openxmlformats.org/spreadsheetml/2006/main" count="24" uniqueCount="22">
  <si>
    <t>Определение НМЦК методом сопоставимых рыночных цен (анализа рынка)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</si>
  <si>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</si>
  <si>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</si>
  <si>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</si>
  <si>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</si>
  <si>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</si>
  <si>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</si>
  <si>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</si>
  <si>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</si>
  <si>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</si>
  <si>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</si>
  <si>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</si>
  <si>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</si>
  <si>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</si>
  <si>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</si>
  <si>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</si>
  <si>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Цена, руб. 1 месяц</t>
  </si>
  <si>
    <t>Ед. изм.</t>
  </si>
  <si>
    <t>Количество</t>
  </si>
  <si>
    <t>месяц</t>
  </si>
  <si>
    <t>Итоговая цена за  12 месяцев, руб.</t>
  </si>
  <si>
    <t>Подготовил                                             Е.В. Курбанова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</si>
</sst>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\-??_р_._-;_-@_-"/>
    <numFmt numFmtId="165" formatCode="_-* #,##0.00&quot;р.&quot;_-;\-* #,##0.00&quot;р.&quot;_-;_-* \-??&quot;р.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0" fillId="0" borderId="0" xfId="0" applyBorder="1"/>
    <xf numFmtId="0" fontId="3" fillId="0" borderId="1" xfId="1" applyFont="1" applyFill="1" applyBorder="1"/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0" fontId="2" fillId="10" borderId="0" xfId="1" applyFont="1" applyFill="1" applyBorder="1"/>
    <xf numFmtId="0" fontId="0" fillId="0" borderId="1" xfId="0" applyBorder="1"/>
    <xf numFmtId="0" fontId="2" fillId="0" borderId="1" xfId="1" applyFont="1" applyFill="1" applyBorder="1" applyAlignment="1">
      <alignment vertical="top"/>
    </xf>
    <xf numFmtId="0" fontId="7" fillId="0" borderId="1" xfId="1" applyFont="1" applyFill="1" applyBorder="1"/>
    <xf numFmtId="0" fontId="4" fillId="0" borderId="1" xfId="1" applyFont="1" applyFill="1" applyBorder="1" applyAlignment="1">
      <alignment horizontal="center" wrapText="1"/>
    </xf>
    <xf numFmtId="0" fontId="12" fillId="0" borderId="1" xfId="1" applyFont="1" applyFill="1" applyBorder="1"/>
    <xf numFmtId="0" fontId="13" fillId="9" borderId="1" xfId="1" applyFont="1" applyFill="1" applyBorder="1"/>
    <xf numFmtId="0" fontId="14" fillId="0" borderId="1" xfId="1" applyFont="1" applyFill="1" applyBorder="1"/>
    <xf numFmtId="0" fontId="15" fillId="0" borderId="1" xfId="0" applyFont="1" applyBorder="1"/>
    <xf numFmtId="0" fontId="16" fillId="8" borderId="1" xfId="1" applyFont="1" applyFill="1" applyBorder="1" applyAlignment="1">
      <alignment horizontal="right"/>
    </xf>
    <xf numFmtId="165" fontId="17" fillId="8" borderId="1" xfId="1" applyNumberFormat="1" applyFont="1" applyFill="1" applyBorder="1" applyAlignment="1">
      <alignment horizontal="center" vertical="center"/>
    </xf>
    <xf numFmtId="0" fontId="16" fillId="11" borderId="0" xfId="1" applyFont="1" applyFill="1" applyBorder="1" applyAlignment="1">
      <alignment horizontal="right"/>
    </xf>
    <xf numFmtId="165" fontId="17" fillId="11" borderId="0" xfId="1" applyNumberFormat="1" applyFont="1" applyFill="1" applyBorder="1" applyAlignment="1">
      <alignment horizontal="center" vertical="center"/>
    </xf>
    <xf numFmtId="0" fontId="14" fillId="10" borderId="0" xfId="1" applyFont="1" applyFill="1" applyBorder="1"/>
    <xf numFmtId="0" fontId="14" fillId="0" borderId="0" xfId="1" applyFont="1" applyFill="1" applyBorder="1"/>
    <xf numFmtId="0" fontId="15" fillId="0" borderId="0" xfId="0" applyFont="1"/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11" borderId="0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wrapText="1"/>
    </xf>
    <xf numFmtId="43" fontId="3" fillId="0" borderId="2" xfId="1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" fontId="17" fillId="0" borderId="2" xfId="1" applyNumberFormat="1" applyFont="1" applyFill="1" applyBorder="1" applyAlignment="1">
      <alignment horizontal="center"/>
    </xf>
    <xf numFmtId="0" fontId="17" fillId="0" borderId="3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topLeftCell="A11" zoomScaleSheetLayoutView="100" workbookViewId="0">
      <selection activeCell="F21" sqref="F21:H21"/>
    </sheetView>
  </sheetViews>
  <sheetFormatPr defaultRowHeight="14.4" x14ac:dyDescent="0.3"/>
  <cols>
    <col min="1" max="1" width="6.33203125" style="9" customWidth="1"/>
    <col min="2" max="2" width="42.6640625" style="9" customWidth="1"/>
    <col min="3" max="3" width="16.88671875" style="9" customWidth="1"/>
    <col min="4" max="4" width="17.33203125" style="9" customWidth="1"/>
    <col min="5" max="5" width="20.5546875" style="9" customWidth="1"/>
    <col min="6" max="6" width="9.109375" style="9"/>
    <col min="7" max="7" width="12.5546875" customWidth="1"/>
    <col min="8" max="8" width="9.109375" hidden="1" customWidth="1"/>
  </cols>
  <sheetData>
    <row r="1" spans="1:12" ht="15.6" x14ac:dyDescent="0.3">
      <c r="A1" s="47" t="s">
        <v>0</v>
      </c>
      <c r="B1" s="47"/>
      <c r="C1" s="47"/>
      <c r="D1" s="47"/>
      <c r="E1" s="47"/>
      <c r="F1" s="47"/>
      <c r="G1" s="2"/>
    </row>
    <row r="2" spans="1:12" ht="51" customHeight="1" x14ac:dyDescent="0.3">
      <c r="A2" s="46" t="s">
        <v>14</v>
      </c>
      <c r="B2" s="46"/>
      <c r="C2" s="46"/>
      <c r="D2" s="46"/>
      <c r="E2" s="46"/>
      <c r="F2" s="46"/>
      <c r="G2" s="1"/>
      <c r="H2" s="1"/>
      <c r="I2" s="5"/>
      <c r="J2" s="5"/>
      <c r="K2" s="5"/>
      <c r="L2" s="5"/>
    </row>
    <row r="3" spans="1:12" ht="36" x14ac:dyDescent="0.35">
      <c r="A3" s="4"/>
      <c r="B3" s="10"/>
      <c r="C3" s="34" t="s">
        <v>17</v>
      </c>
      <c r="D3" s="34" t="s">
        <v>18</v>
      </c>
      <c r="E3" s="33" t="s">
        <v>16</v>
      </c>
      <c r="F3" s="49" t="s">
        <v>20</v>
      </c>
      <c r="G3" s="49"/>
      <c r="H3" s="49"/>
    </row>
    <row r="4" spans="1:12" ht="18" x14ac:dyDescent="0.35">
      <c r="A4" s="4"/>
      <c r="B4" s="11" t="s">
        <v>1</v>
      </c>
      <c r="C4" s="11" t="s">
        <v>19</v>
      </c>
      <c r="D4" s="11">
        <v>6</v>
      </c>
      <c r="E4" s="24">
        <v>321644.93</v>
      </c>
      <c r="F4" s="50">
        <f>E4*D4</f>
        <v>1929869.58</v>
      </c>
      <c r="G4" s="51"/>
      <c r="H4" s="52"/>
    </row>
    <row r="5" spans="1:12" ht="18" x14ac:dyDescent="0.35">
      <c r="A5" s="4"/>
      <c r="B5" s="12" t="s">
        <v>2</v>
      </c>
      <c r="C5" s="12" t="s">
        <v>19</v>
      </c>
      <c r="D5" s="12">
        <v>6</v>
      </c>
      <c r="E5" s="25">
        <v>250000</v>
      </c>
      <c r="F5" s="50">
        <f>E5*D5</f>
        <v>1500000</v>
      </c>
      <c r="G5" s="51"/>
      <c r="H5" s="52"/>
    </row>
    <row r="6" spans="1:12" ht="18" x14ac:dyDescent="0.35">
      <c r="A6" s="4"/>
      <c r="B6" s="13" t="s">
        <v>3</v>
      </c>
      <c r="C6" s="13" t="s">
        <v>19</v>
      </c>
      <c r="D6" s="13">
        <v>6</v>
      </c>
      <c r="E6" s="26">
        <v>265000</v>
      </c>
      <c r="F6" s="50">
        <f>E6*D6</f>
        <v>1590000</v>
      </c>
      <c r="G6" s="51"/>
      <c r="H6" s="52"/>
    </row>
    <row r="7" spans="1:12" ht="66.75" customHeight="1" x14ac:dyDescent="0.35">
      <c r="A7" s="4"/>
      <c r="B7" s="14" t="s">
        <v>4</v>
      </c>
      <c r="C7" s="14"/>
      <c r="D7" s="14"/>
      <c r="E7" s="27">
        <f>AVERAGE(E4:E6)</f>
        <v>278881.64333333331</v>
      </c>
      <c r="F7" s="53"/>
      <c r="G7" s="51"/>
      <c r="H7" s="52"/>
    </row>
    <row r="8" spans="1:12" ht="18" x14ac:dyDescent="0.35">
      <c r="A8" s="4"/>
      <c r="B8" s="15" t="s">
        <v>5</v>
      </c>
      <c r="C8" s="15"/>
      <c r="D8" s="15"/>
      <c r="E8" s="16">
        <v>3</v>
      </c>
      <c r="F8" s="10"/>
      <c r="G8" s="10"/>
      <c r="H8" s="30"/>
    </row>
    <row r="9" spans="1:12" ht="18" x14ac:dyDescent="0.35">
      <c r="A9" s="4"/>
      <c r="B9" s="15" t="s">
        <v>15</v>
      </c>
      <c r="C9" s="15"/>
      <c r="D9" s="15"/>
      <c r="E9" s="16">
        <v>1</v>
      </c>
      <c r="F9" s="10"/>
      <c r="G9" s="10"/>
      <c r="H9" s="30"/>
    </row>
    <row r="10" spans="1:12" ht="18.75" x14ac:dyDescent="0.3">
      <c r="A10" s="6"/>
      <c r="B10" s="10"/>
      <c r="C10" s="10"/>
      <c r="D10" s="10"/>
      <c r="E10" s="17"/>
      <c r="F10" s="10"/>
      <c r="G10" s="10"/>
      <c r="H10" s="30"/>
    </row>
    <row r="11" spans="1:12" ht="18" x14ac:dyDescent="0.35">
      <c r="A11" s="7"/>
      <c r="B11" s="18" t="s">
        <v>6</v>
      </c>
      <c r="C11" s="18"/>
      <c r="D11" s="18"/>
      <c r="E11" s="19">
        <f>SQRT((POWER(E4-E7,2)+POWER(E5-E7,2)+POWER(E6-E7,2))/E8-1)</f>
        <v>30852.055721908637</v>
      </c>
      <c r="F11" s="22"/>
      <c r="G11" s="22"/>
      <c r="H11" s="30"/>
    </row>
    <row r="12" spans="1:12" ht="31.5" customHeight="1" x14ac:dyDescent="0.3">
      <c r="A12" s="3"/>
      <c r="B12" s="45" t="s">
        <v>7</v>
      </c>
      <c r="C12" s="45"/>
      <c r="D12" s="45"/>
      <c r="E12" s="45"/>
      <c r="F12" s="31"/>
      <c r="G12" s="31"/>
      <c r="H12" s="30"/>
    </row>
    <row r="13" spans="1:12" ht="21" x14ac:dyDescent="0.4">
      <c r="A13" s="8"/>
      <c r="B13" s="20" t="s">
        <v>8</v>
      </c>
      <c r="C13" s="20"/>
      <c r="D13" s="20"/>
      <c r="E13" s="21">
        <f>E11/E7</f>
        <v>0.11062777511330395</v>
      </c>
      <c r="F13" s="32"/>
      <c r="G13" s="22"/>
      <c r="H13" s="30"/>
    </row>
    <row r="14" spans="1:12" ht="77.25" customHeight="1" x14ac:dyDescent="0.3">
      <c r="A14" s="2"/>
      <c r="B14" s="45" t="s">
        <v>9</v>
      </c>
      <c r="C14" s="45"/>
      <c r="D14" s="45"/>
      <c r="E14" s="45"/>
      <c r="F14" s="22"/>
      <c r="G14" s="22"/>
      <c r="H14" s="30"/>
    </row>
    <row r="15" spans="1:12" ht="15" x14ac:dyDescent="0.25">
      <c r="A15" s="2"/>
      <c r="B15" s="22"/>
      <c r="C15" s="22"/>
      <c r="D15" s="22"/>
      <c r="E15" s="22"/>
      <c r="F15" s="22"/>
      <c r="G15" s="22"/>
      <c r="H15" s="30"/>
    </row>
    <row r="16" spans="1:12" ht="31.2" x14ac:dyDescent="0.3">
      <c r="A16" s="2"/>
      <c r="B16" s="23" t="s">
        <v>10</v>
      </c>
      <c r="C16" s="23"/>
      <c r="D16" s="23"/>
      <c r="E16" s="28" t="str">
        <f>IF(E13&lt;33%,B19,B20)</f>
        <v xml:space="preserve">ОДНОРОДНЫЕ </v>
      </c>
      <c r="F16" s="22"/>
      <c r="G16" s="22"/>
      <c r="H16" s="30"/>
    </row>
    <row r="17" spans="1:8" ht="15" x14ac:dyDescent="0.25">
      <c r="A17" s="2"/>
      <c r="B17" s="22"/>
      <c r="C17" s="22"/>
      <c r="D17" s="22"/>
      <c r="E17" s="22"/>
      <c r="F17" s="22"/>
      <c r="G17" s="22"/>
      <c r="H17" s="30"/>
    </row>
    <row r="18" spans="1:8" ht="15" x14ac:dyDescent="0.25">
      <c r="A18" s="2"/>
      <c r="B18" s="22"/>
      <c r="C18" s="22"/>
      <c r="D18" s="22"/>
      <c r="E18" s="22"/>
      <c r="F18" s="22"/>
      <c r="G18" s="22"/>
      <c r="H18" s="30"/>
    </row>
    <row r="19" spans="1:8" x14ac:dyDescent="0.3">
      <c r="A19" s="2"/>
      <c r="B19" s="35" t="s">
        <v>11</v>
      </c>
      <c r="C19" s="35"/>
      <c r="D19" s="35"/>
      <c r="E19" s="36"/>
      <c r="F19" s="36"/>
      <c r="G19" s="36"/>
      <c r="H19" s="37"/>
    </row>
    <row r="20" spans="1:8" x14ac:dyDescent="0.3">
      <c r="A20" s="2"/>
      <c r="B20" s="35" t="s">
        <v>12</v>
      </c>
      <c r="C20" s="35"/>
      <c r="D20" s="35"/>
      <c r="E20" s="36"/>
      <c r="F20" s="36"/>
      <c r="G20" s="36"/>
      <c r="H20" s="37"/>
    </row>
    <row r="21" spans="1:8" ht="20.399999999999999" x14ac:dyDescent="0.35">
      <c r="A21" s="2"/>
      <c r="B21" s="38" t="s">
        <v>13</v>
      </c>
      <c r="C21" s="38"/>
      <c r="D21" s="38"/>
      <c r="E21" s="39">
        <f>IF(E13&lt;33%,(E9/E8)*SUM(E4:E6),"Некорректна")</f>
        <v>278881.64333333331</v>
      </c>
      <c r="F21" s="54">
        <f>E21*D6</f>
        <v>1673289.8599999999</v>
      </c>
      <c r="G21" s="55"/>
      <c r="H21" s="56"/>
    </row>
    <row r="22" spans="1:8" ht="20.25" x14ac:dyDescent="0.3">
      <c r="A22" s="29"/>
      <c r="B22" s="40"/>
      <c r="C22" s="40"/>
      <c r="D22" s="40"/>
      <c r="E22" s="41"/>
      <c r="F22" s="42"/>
      <c r="G22" s="43"/>
      <c r="H22" s="44"/>
    </row>
    <row r="23" spans="1:8" ht="18" x14ac:dyDescent="0.35">
      <c r="A23" s="29"/>
      <c r="B23" s="48" t="s">
        <v>21</v>
      </c>
      <c r="C23" s="48"/>
      <c r="D23" s="48"/>
      <c r="E23" s="48"/>
      <c r="F23" s="42"/>
      <c r="G23" s="43"/>
      <c r="H23" s="44"/>
    </row>
  </sheetData>
  <mergeCells count="11">
    <mergeCell ref="B12:E12"/>
    <mergeCell ref="B14:E14"/>
    <mergeCell ref="A2:F2"/>
    <mergeCell ref="A1:F1"/>
    <mergeCell ref="B23:E23"/>
    <mergeCell ref="F3:H3"/>
    <mergeCell ref="F4:H4"/>
    <mergeCell ref="F5:H5"/>
    <mergeCell ref="F6:H6"/>
    <mergeCell ref="F7:H7"/>
    <mergeCell ref="F21:H21"/>
  </mergeCells>
  <phoneticPr fontId="11" type="noConversion"/>
  <conditionalFormatting sqref="E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E21:E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Евгения Курбанова</cp:lastModifiedBy>
  <cp:lastPrinted>2019-01-23T12:33:06Z</cp:lastPrinted>
  <dcterms:created xsi:type="dcterms:W3CDTF">2015-03-25T04:30:26Z</dcterms:created>
  <dcterms:modified xsi:type="dcterms:W3CDTF">2021-10-04T06:02:40Z</dcterms:modified>
</cp:coreProperties>
</file>