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НМЦК!$A$1:$N$18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K11"/>
  <c r="N11"/>
  <c r="K12"/>
  <c r="N12"/>
  <c r="J11"/>
  <c r="J12"/>
  <c r="H11"/>
  <c r="H12"/>
  <c r="F11"/>
  <c r="F12"/>
  <c r="K7"/>
  <c r="N7"/>
  <c r="K8"/>
  <c r="N8"/>
  <c r="K9"/>
  <c r="N9"/>
  <c r="K10"/>
  <c r="N10"/>
  <c r="K13"/>
  <c r="N13"/>
  <c r="J7"/>
  <c r="J8"/>
  <c r="J9"/>
  <c r="J10"/>
  <c r="J13"/>
  <c r="H7"/>
  <c r="H8"/>
  <c r="H9"/>
  <c r="H10"/>
  <c r="H13"/>
  <c r="F7"/>
  <c r="F8"/>
  <c r="F9"/>
  <c r="F10"/>
  <c r="F13"/>
  <c r="F6"/>
  <c r="L6"/>
  <c r="K6"/>
  <c r="J6"/>
  <c r="H6"/>
  <c r="M10"/>
  <c r="M6"/>
  <c r="M12"/>
  <c r="M8"/>
  <c r="M11"/>
  <c r="M7"/>
  <c r="M13"/>
  <c r="M9"/>
  <c r="N6"/>
  <c r="N14"/>
  <c r="J14"/>
  <c r="F14"/>
  <c r="H14"/>
</calcChain>
</file>

<file path=xl/sharedStrings.xml><?xml version="1.0" encoding="utf-8"?>
<sst xmlns="http://schemas.openxmlformats.org/spreadsheetml/2006/main" count="40" uniqueCount="29">
  <si>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</si>
  <si>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</si>
  <si>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</si>
  <si>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</si>
  <si>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</si>
  <si>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</si>
  <si>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</si>
  <si>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</si>
  <si>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</si>
  <si>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</si>
  <si>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</si>
  <si>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</si>
  <si>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</si>
  <si>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</si>
  <si>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</si>
  <si>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</si>
  <si>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1 716 105,16 рублей </t>
    </r>
    <r>
      <rPr>
        <sz val="12"/>
        <rFont val="Times New Roman"/>
        <family val="1"/>
        <charset val="204"/>
      </rPr>
      <t>(Один миллион семьсот шестнадцать тысяч сто пять рублей 16 копеек).</t>
    </r>
  </si>
  <si>
    <t>Источник 1
 КП № 5129 от 13.10.2022</t>
  </si>
  <si>
    <t>Источник 2
 КП № 4419 от 13.10.20222</t>
  </si>
  <si>
    <t>Источник 3
 КП № 3791 от 13.10.2022</t>
  </si>
  <si>
    <t>Поставка лекарственных препаратов (Препараты для лечения онкологических заболеваний 1)</t>
  </si>
  <si>
    <t>Бендамустин порошок для приготовления концентрата для приготовления раствора для инфузий 100 мг флакон х1</t>
  </si>
  <si>
    <t>Бортезомиб  лиофилизат для приготовления раствора для внутривенного и подкожного введения, 3.5 мг, 1 шт. - флакон (1) - пачка картонная</t>
  </si>
  <si>
    <t>Деносумаб раствор для подкожного введения, 120 мг (70 мг/мл), 1.7 мл - флаконы (1) - упаковки ячейковые контурные (1) - пачки картонные</t>
  </si>
  <si>
    <t>Иринотекан концентрат для приготовления раствора для инфузий, 20 мг/мл, 5 мл - флаконы (1) - пачки картонные</t>
  </si>
  <si>
    <t>Кальция фолинат лиофилизат для приготовления раствора для внутривенного и внутримышечного введения, 50 мг, - флаконы (5) - пачки картонные</t>
  </si>
  <si>
    <t>Карбоплатин концентрат для приготовления раствора для инфузий 10 мг/мл, 45 мл - флаконы темного стекла - пачки картонные</t>
  </si>
  <si>
    <t>Фторурацил раствор для внутрисосудистого введения, 50 мг/мл, 5 мл - флаконы (10) - пачки картонные</t>
  </si>
  <si>
    <t>Циклофосфамид лиофилизат для приготовления раствора для внутривенного введения, 200 мг, - флаконы (1)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</si>
</sst>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49" fontId="2" fillId="9" borderId="0" xfId="0" applyNumberFormat="1" applyFont="1" applyFill="1" applyAlignment="1">
      <alignment horizontal="left" wrapText="1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14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14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14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14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7"/>
  <sheetViews>
    <sheetView tabSelected="1" zoomScaleNormal="77" workbookViewId="0">
      <selection activeCell="J11" sqref="J1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6" ht="30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36" customHeight="1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ht="38.25">
      <c r="A3" s="36" t="s">
        <v>1</v>
      </c>
      <c r="B3" s="38" t="s">
        <v>11</v>
      </c>
      <c r="C3" s="36" t="s">
        <v>7</v>
      </c>
      <c r="D3" s="33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6" ht="45.75" customHeight="1">
      <c r="A4" s="36"/>
      <c r="B4" s="38"/>
      <c r="C4" s="36"/>
      <c r="D4" s="33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6" t="s">
        <v>8</v>
      </c>
      <c r="L4" s="26" t="s">
        <v>5</v>
      </c>
      <c r="M4" s="26" t="s">
        <v>9</v>
      </c>
      <c r="N4" s="28" t="s">
        <v>12</v>
      </c>
    </row>
    <row r="5" spans="1:16" ht="55.5" customHeight="1">
      <c r="A5" s="37"/>
      <c r="B5" s="39"/>
      <c r="C5" s="37"/>
      <c r="D5" s="34"/>
      <c r="E5" s="30" t="s">
        <v>17</v>
      </c>
      <c r="F5" s="30"/>
      <c r="G5" s="30" t="s">
        <v>18</v>
      </c>
      <c r="H5" s="30"/>
      <c r="I5" s="30" t="s">
        <v>19</v>
      </c>
      <c r="J5" s="30"/>
      <c r="K5" s="27"/>
      <c r="L5" s="27"/>
      <c r="M5" s="27"/>
      <c r="N5" s="29"/>
    </row>
    <row r="6" spans="1:16" ht="38.25">
      <c r="A6" s="22">
        <v>1</v>
      </c>
      <c r="B6" s="25" t="s">
        <v>21</v>
      </c>
      <c r="C6" s="23" t="s">
        <v>15</v>
      </c>
      <c r="D6" s="15">
        <v>24</v>
      </c>
      <c r="E6" s="20">
        <v>7715.21</v>
      </c>
      <c r="F6" s="8">
        <f>D6*E6</f>
        <v>185165.04</v>
      </c>
      <c r="G6" s="20">
        <v>7783.28</v>
      </c>
      <c r="H6" s="8">
        <f t="shared" ref="H6:H13" si="0">G6*D6</f>
        <v>186798.72</v>
      </c>
      <c r="I6" s="20">
        <v>7830.93</v>
      </c>
      <c r="J6" s="8">
        <f t="shared" ref="J6:J13" si="1">I6*D6</f>
        <v>187942.32</v>
      </c>
      <c r="K6" s="16">
        <f t="shared" ref="K6:K13" si="2">(E6+G6+I6)/3</f>
        <v>7776.4733333333324</v>
      </c>
      <c r="L6" s="17">
        <f t="shared" ref="L6:L13" si="3">STDEV(E6,G6,I6)</f>
        <v>58.15950165994672</v>
      </c>
      <c r="M6" s="18">
        <f t="shared" ref="M6:M13" si="4">L6/K6</f>
        <v>7.4789045325533241E-3</v>
      </c>
      <c r="N6" s="19">
        <f t="shared" ref="N6:N13" si="5">ROUND(K6,2)*D6</f>
        <v>186635.28</v>
      </c>
    </row>
    <row r="7" spans="1:16" ht="51">
      <c r="A7" s="22">
        <v>2</v>
      </c>
      <c r="B7" s="25" t="s">
        <v>22</v>
      </c>
      <c r="C7" s="23" t="s">
        <v>15</v>
      </c>
      <c r="D7" s="15">
        <v>8</v>
      </c>
      <c r="E7" s="20">
        <v>20900</v>
      </c>
      <c r="F7" s="8">
        <f t="shared" ref="F7:F13" si="6">D7*E7</f>
        <v>167200</v>
      </c>
      <c r="G7" s="20">
        <v>21084.41</v>
      </c>
      <c r="H7" s="8">
        <f t="shared" si="0"/>
        <v>168675.28</v>
      </c>
      <c r="I7" s="20">
        <v>21213.5</v>
      </c>
      <c r="J7" s="8">
        <f t="shared" si="1"/>
        <v>169708</v>
      </c>
      <c r="K7" s="16">
        <f t="shared" si="2"/>
        <v>21065.97</v>
      </c>
      <c r="L7" s="17">
        <f t="shared" si="3"/>
        <v>157.56137756442723</v>
      </c>
      <c r="M7" s="18">
        <f t="shared" si="4"/>
        <v>7.4794266565663594E-3</v>
      </c>
      <c r="N7" s="19">
        <f t="shared" si="5"/>
        <v>168527.76</v>
      </c>
    </row>
    <row r="8" spans="1:16" ht="51">
      <c r="A8" s="22">
        <v>3</v>
      </c>
      <c r="B8" s="25" t="s">
        <v>23</v>
      </c>
      <c r="C8" s="23" t="s">
        <v>15</v>
      </c>
      <c r="D8" s="15">
        <v>24</v>
      </c>
      <c r="E8" s="20">
        <v>20014.68</v>
      </c>
      <c r="F8" s="8">
        <f t="shared" si="6"/>
        <v>480352.32</v>
      </c>
      <c r="G8" s="20">
        <v>20191.28</v>
      </c>
      <c r="H8" s="8">
        <f t="shared" si="0"/>
        <v>484590.72</v>
      </c>
      <c r="I8" s="20">
        <v>20314.900000000001</v>
      </c>
      <c r="J8" s="8">
        <f t="shared" si="1"/>
        <v>487557.60000000003</v>
      </c>
      <c r="K8" s="16">
        <f t="shared" si="2"/>
        <v>20173.62</v>
      </c>
      <c r="L8" s="17">
        <f t="shared" si="3"/>
        <v>150.88710614230806</v>
      </c>
      <c r="M8" s="18">
        <f t="shared" si="4"/>
        <v>7.479426406480744E-3</v>
      </c>
      <c r="N8" s="19">
        <f t="shared" si="5"/>
        <v>484166.88</v>
      </c>
    </row>
    <row r="9" spans="1:16" ht="38.25">
      <c r="A9" s="22">
        <v>4</v>
      </c>
      <c r="B9" s="25" t="s">
        <v>24</v>
      </c>
      <c r="C9" s="23" t="s">
        <v>15</v>
      </c>
      <c r="D9" s="15">
        <v>120</v>
      </c>
      <c r="E9" s="20">
        <v>3320.52</v>
      </c>
      <c r="F9" s="8">
        <f t="shared" si="6"/>
        <v>398462.4</v>
      </c>
      <c r="G9" s="20">
        <v>3349.81</v>
      </c>
      <c r="H9" s="8">
        <f t="shared" si="0"/>
        <v>401977.2</v>
      </c>
      <c r="I9" s="20">
        <v>3370.32</v>
      </c>
      <c r="J9" s="8">
        <f t="shared" si="1"/>
        <v>404438.4</v>
      </c>
      <c r="K9" s="16">
        <f t="shared" si="2"/>
        <v>3346.8833333333332</v>
      </c>
      <c r="L9" s="17">
        <f t="shared" si="3"/>
        <v>25.028664233900649</v>
      </c>
      <c r="M9" s="18">
        <f t="shared" si="4"/>
        <v>7.4782003856027198E-3</v>
      </c>
      <c r="N9" s="19">
        <f t="shared" si="5"/>
        <v>401625.60000000003</v>
      </c>
    </row>
    <row r="10" spans="1:16" ht="41.25" customHeight="1">
      <c r="A10" s="22">
        <v>5</v>
      </c>
      <c r="B10" s="25" t="s">
        <v>25</v>
      </c>
      <c r="C10" s="23" t="s">
        <v>15</v>
      </c>
      <c r="D10" s="15">
        <v>500</v>
      </c>
      <c r="E10" s="20">
        <v>209.52</v>
      </c>
      <c r="F10" s="8">
        <f t="shared" si="6"/>
        <v>104760</v>
      </c>
      <c r="G10" s="20">
        <v>211.37</v>
      </c>
      <c r="H10" s="8">
        <f t="shared" si="0"/>
        <v>105685</v>
      </c>
      <c r="I10" s="20">
        <v>212.66</v>
      </c>
      <c r="J10" s="8">
        <f t="shared" si="1"/>
        <v>106330</v>
      </c>
      <c r="K10" s="16">
        <f t="shared" si="2"/>
        <v>211.18333333333331</v>
      </c>
      <c r="L10" s="17">
        <f t="shared" si="3"/>
        <v>1.578300774039382</v>
      </c>
      <c r="M10" s="18">
        <f t="shared" si="4"/>
        <v>7.4736048017017545E-3</v>
      </c>
      <c r="N10" s="19">
        <f t="shared" si="5"/>
        <v>105590</v>
      </c>
      <c r="P10" s="21"/>
    </row>
    <row r="11" spans="1:16" ht="38.25">
      <c r="A11" s="22">
        <v>6</v>
      </c>
      <c r="B11" s="25" t="s">
        <v>26</v>
      </c>
      <c r="C11" s="23" t="s">
        <v>15</v>
      </c>
      <c r="D11" s="15">
        <v>100</v>
      </c>
      <c r="E11" s="20">
        <v>2875.65</v>
      </c>
      <c r="F11" s="8">
        <f t="shared" si="6"/>
        <v>287565</v>
      </c>
      <c r="G11" s="20">
        <v>2901.02</v>
      </c>
      <c r="H11" s="8">
        <f t="shared" si="0"/>
        <v>290102</v>
      </c>
      <c r="I11" s="20">
        <v>2918.78</v>
      </c>
      <c r="J11" s="8">
        <f t="shared" si="1"/>
        <v>291878</v>
      </c>
      <c r="K11" s="16">
        <f t="shared" si="2"/>
        <v>2898.4833333333336</v>
      </c>
      <c r="L11" s="17">
        <f t="shared" si="3"/>
        <v>21.676605669092549</v>
      </c>
      <c r="M11" s="18">
        <f t="shared" si="4"/>
        <v>7.4786028333528043E-3</v>
      </c>
      <c r="N11" s="19">
        <f t="shared" si="5"/>
        <v>289848</v>
      </c>
      <c r="P11" s="21"/>
    </row>
    <row r="12" spans="1:16" ht="38.25">
      <c r="A12" s="22">
        <v>7</v>
      </c>
      <c r="B12" s="25" t="s">
        <v>27</v>
      </c>
      <c r="C12" s="23" t="s">
        <v>15</v>
      </c>
      <c r="D12" s="15">
        <v>120</v>
      </c>
      <c r="E12" s="20">
        <v>394.35</v>
      </c>
      <c r="F12" s="8">
        <f t="shared" si="6"/>
        <v>47322</v>
      </c>
      <c r="G12" s="20">
        <v>397.83</v>
      </c>
      <c r="H12" s="8">
        <f t="shared" si="0"/>
        <v>47739.6</v>
      </c>
      <c r="I12" s="20">
        <v>400.26</v>
      </c>
      <c r="J12" s="8">
        <f t="shared" si="1"/>
        <v>48031.199999999997</v>
      </c>
      <c r="K12" s="16">
        <f t="shared" si="2"/>
        <v>397.48</v>
      </c>
      <c r="L12" s="17">
        <f t="shared" si="3"/>
        <v>2.9705050075702446</v>
      </c>
      <c r="M12" s="18">
        <f t="shared" si="4"/>
        <v>7.4733445898416137E-3</v>
      </c>
      <c r="N12" s="19">
        <f t="shared" si="5"/>
        <v>47697.600000000006</v>
      </c>
      <c r="P12" s="21"/>
    </row>
    <row r="13" spans="1:16" ht="45" customHeight="1">
      <c r="A13" s="22">
        <v>8</v>
      </c>
      <c r="B13" s="25" t="s">
        <v>28</v>
      </c>
      <c r="C13" s="23" t="s">
        <v>15</v>
      </c>
      <c r="D13" s="15">
        <v>480</v>
      </c>
      <c r="E13" s="20">
        <v>94.33</v>
      </c>
      <c r="F13" s="8">
        <f t="shared" si="6"/>
        <v>45278.400000000001</v>
      </c>
      <c r="G13" s="20">
        <v>95.16</v>
      </c>
      <c r="H13" s="8">
        <f t="shared" si="0"/>
        <v>45676.799999999996</v>
      </c>
      <c r="I13" s="20">
        <v>95.74</v>
      </c>
      <c r="J13" s="8">
        <f t="shared" si="1"/>
        <v>45955.199999999997</v>
      </c>
      <c r="K13" s="16">
        <f t="shared" si="2"/>
        <v>95.076666666666668</v>
      </c>
      <c r="L13" s="17">
        <f t="shared" si="3"/>
        <v>0.7086842268128527</v>
      </c>
      <c r="M13" s="18">
        <f t="shared" si="4"/>
        <v>7.4538186040688497E-3</v>
      </c>
      <c r="N13" s="19">
        <f t="shared" si="5"/>
        <v>45638.400000000001</v>
      </c>
    </row>
    <row r="14" spans="1:16">
      <c r="A14" s="9"/>
      <c r="B14" s="24" t="s">
        <v>10</v>
      </c>
      <c r="C14" s="10"/>
      <c r="D14" s="11"/>
      <c r="E14" s="12"/>
      <c r="F14" s="12">
        <f>SUM(F6:F13)</f>
        <v>1716105.1600000001</v>
      </c>
      <c r="G14" s="12"/>
      <c r="H14" s="14">
        <f>SUM(H6:H13)</f>
        <v>1731245.32</v>
      </c>
      <c r="I14" s="12"/>
      <c r="J14" s="14">
        <f>SUM(J6:J13)</f>
        <v>1741840.72</v>
      </c>
      <c r="K14" s="12"/>
      <c r="L14" s="12"/>
      <c r="M14" s="12"/>
      <c r="N14" s="14">
        <f>SUM(N6:N13)</f>
        <v>1729729.52</v>
      </c>
    </row>
    <row r="17" spans="1:14" ht="15.75">
      <c r="A17" s="6"/>
      <c r="B17" s="32" t="s">
        <v>16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</sheetData>
  <mergeCells count="16">
    <mergeCell ref="A1:N1"/>
    <mergeCell ref="B17:N17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