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iskstation\обмен\Контрактная служба\223-ФЗ\Запрос котировок\2020\Электрика сентябрь\Электрика\"/>
    </mc:Choice>
  </mc:AlternateContent>
  <bookViews>
    <workbookView xWindow="0" yWindow="0" windowWidth="20490" windowHeight="7755"/>
  </bookViews>
  <sheets>
    <sheet name="Прилож 2" sheetId="1" r:id="rId1"/>
  </sheets>
  <definedNames>
    <definedName name="OLE_LINK1" localSheetId="0">'Прилож 2'!#REF!</definedName>
  </definedNames>
  <calcPr calcId="152511" refMode="R1C1"/>
</workbook>
</file>

<file path=xl/calcChain.xml><?xml version="1.0" encoding="utf-8"?>
<calcChain xmlns="http://schemas.openxmlformats.org/spreadsheetml/2006/main">
  <c r="H10" i="1" l="1"/>
  <c r="K10" i="1" s="1"/>
  <c r="I10" i="1"/>
  <c r="J10" i="1" s="1"/>
  <c r="H11" i="1"/>
  <c r="K11" i="1" s="1"/>
  <c r="I11" i="1"/>
  <c r="J11" i="1" s="1"/>
  <c r="H12" i="1"/>
  <c r="K12" i="1" s="1"/>
  <c r="I12" i="1"/>
  <c r="J12" i="1" s="1"/>
  <c r="H13" i="1"/>
  <c r="K13" i="1" s="1"/>
  <c r="I13" i="1"/>
  <c r="J13" i="1" s="1"/>
  <c r="H14" i="1"/>
  <c r="K14" i="1" s="1"/>
  <c r="I14" i="1"/>
  <c r="J14" i="1" s="1"/>
  <c r="H15" i="1"/>
  <c r="K15" i="1" s="1"/>
  <c r="I15" i="1"/>
  <c r="J15" i="1" s="1"/>
  <c r="H16" i="1"/>
  <c r="K16" i="1" s="1"/>
  <c r="I16" i="1"/>
  <c r="J16" i="1" s="1"/>
  <c r="H17" i="1"/>
  <c r="K17" i="1" s="1"/>
  <c r="I17" i="1"/>
  <c r="J17" i="1" s="1"/>
  <c r="H18" i="1"/>
  <c r="K18" i="1" s="1"/>
  <c r="I18" i="1"/>
  <c r="J18" i="1" s="1"/>
  <c r="H19" i="1"/>
  <c r="K19" i="1" s="1"/>
  <c r="I19" i="1"/>
  <c r="J19" i="1" s="1"/>
  <c r="H20" i="1"/>
  <c r="K20" i="1" s="1"/>
  <c r="I20" i="1"/>
  <c r="J20" i="1" s="1"/>
  <c r="H21" i="1"/>
  <c r="K21" i="1" s="1"/>
  <c r="I21" i="1"/>
  <c r="J21" i="1" s="1"/>
  <c r="H22" i="1"/>
  <c r="K22" i="1" s="1"/>
  <c r="I22" i="1"/>
  <c r="J22" i="1" s="1"/>
  <c r="H23" i="1"/>
  <c r="K23" i="1" s="1"/>
  <c r="I23" i="1"/>
  <c r="H24" i="1"/>
  <c r="K24" i="1" s="1"/>
  <c r="I24" i="1"/>
  <c r="J24" i="1" s="1"/>
  <c r="H25" i="1"/>
  <c r="K25" i="1" s="1"/>
  <c r="I25" i="1"/>
  <c r="J25" i="1" s="1"/>
  <c r="H26" i="1"/>
  <c r="K26" i="1" s="1"/>
  <c r="I26" i="1"/>
  <c r="J26" i="1" s="1"/>
  <c r="H27" i="1"/>
  <c r="K27" i="1" s="1"/>
  <c r="I27" i="1"/>
  <c r="J27" i="1" s="1"/>
  <c r="J23" i="1" l="1"/>
  <c r="K28" i="1"/>
</calcChain>
</file>

<file path=xl/sharedStrings.xml><?xml version="1.0" encoding="utf-8"?>
<sst xmlns="http://schemas.openxmlformats.org/spreadsheetml/2006/main" count="56" uniqueCount="41">
  <si>
    <t>Используемый метод определения начальной (максимальной) цены договора: метод сопоставимых рыночных цен (анализ рынка).</t>
  </si>
  <si>
    <t>№ п/п</t>
  </si>
  <si>
    <t>Наименование исследований</t>
  </si>
  <si>
    <t>Кол-во</t>
  </si>
  <si>
    <t>Ед. изм.</t>
  </si>
  <si>
    <t>Цена, руб. за единицу товара, работы, услуги</t>
  </si>
  <si>
    <t>Однородность совокупности значений выявленных цен, используемых в расчете Н(М)ЦК, ЦКЕП</t>
  </si>
  <si>
    <t>Начальная (максимальная) цена, руб.</t>
  </si>
  <si>
    <t xml:space="preserve">Источник №1
</t>
  </si>
  <si>
    <t xml:space="preserve">Источник №2
</t>
  </si>
  <si>
    <t xml:space="preserve">Источник №3
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</si>
  <si>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</si>
  <si>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</si>
  <si>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</si>
  <si>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Итого:</t>
  </si>
  <si>
    <t>Обоснование начальной (максимальной) цены</t>
  </si>
  <si>
    <t>Подготовила                                                                                                          С.А. Гаврилова</t>
  </si>
  <si>
    <t>Электротовары</t>
  </si>
  <si>
    <t>шт</t>
  </si>
  <si>
    <t>м</t>
  </si>
  <si>
    <t>Труба ПВХ гофр.пр.32мм          (50)</t>
  </si>
  <si>
    <t>Труба ПВХ гофр.пр.25мм          (50)</t>
  </si>
  <si>
    <t xml:space="preserve">УТВЕРЖДАЮ
И.о. Генерального директора                                  АО "УК "Жилой дом" 
__________________________ Е.В. Добрышин </t>
  </si>
  <si>
    <t>Светильник LED Volpe ULP-Q105 6060-36W/6500K WHITE (A) 595*595*19 универс. потолочн. "ПРИЗМА"</t>
  </si>
  <si>
    <t>Светильник LED ДПО LU-1200х75х23 36Вт 6500К 3200Лм аналог ЛПО</t>
  </si>
  <si>
    <t>Светильник ЛВО418M (595*595) зерк.растр ЭмПРА</t>
  </si>
  <si>
    <t>Лампа люм. 36 L /640(ЛБ) Т8 4000К G13 (Osram) 25шт/уп 4008321959713</t>
  </si>
  <si>
    <t>Лампа люм. 18 L /640(ЛБ) Т8 4000К G13 (Osram) 25шт/уп 4008321959652</t>
  </si>
  <si>
    <t>Кабель-канал 100х60 белый TDM (8 м)</t>
  </si>
  <si>
    <t>Кабель-канал 40х25 белый TDM (50 м)</t>
  </si>
  <si>
    <t>Изолента ПВХ 0,15х19мм Желтая 20метров TDM</t>
  </si>
  <si>
    <t>Изолента ПВХ 0,15х19мм Красная 20метров TDM</t>
  </si>
  <si>
    <t>Изолента ПВХ 0,15х19мм Синяя 20метров TDM</t>
  </si>
  <si>
    <t>Изолента ПВХ 0,15х19мм Желто-Зеленая 20метров TDM</t>
  </si>
  <si>
    <t>Хомут 3,6х200мм нейлон (черный) (100шт) TDM</t>
  </si>
  <si>
    <t>Корпус металлический ЩМП-2.3.1-0 (250х300х150) TDM</t>
  </si>
  <si>
    <t>Светильник LED накладной PBH-PC2-RA 8W 640Lm 4000K круг белый 176х56mm Jazzway</t>
  </si>
  <si>
    <t>Кабель ВВГ-П 2*1,5 НГ-LS ГОСТ</t>
  </si>
  <si>
    <t>Кабель ВВГ-П 2*2,5 НГ-LS ГОСТ</t>
  </si>
  <si>
    <t>упак (100шт)</t>
  </si>
  <si>
    <t>___________________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</si>
</sst>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4" x14ac:knownFonts="1"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5">
    <xf numFmtId="0" fontId="0" fillId="0" borderId="0" xfId="0"/>
    <xf numFmtId="0" fontId="3" fillId="0" borderId="0" xfId="1" applyFont="1"/>
    <xf numFmtId="0" fontId="3" fillId="0" borderId="0" xfId="1" applyFont="1" applyFill="1"/>
    <xf numFmtId="0" fontId="1" fillId="0" borderId="0" xfId="1"/>
    <xf numFmtId="0" fontId="3" fillId="0" borderId="0" xfId="0" applyFont="1"/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right" vertical="center" textRotation="90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1" applyFont="1" applyFill="1" applyBorder="1" applyAlignment="1">
      <alignment horizontal="center" vertical="center" wrapText="1"/>
    </xf>
    <xf numFmtId="0" fontId="7" fillId="0" borderId="0" xfId="1" applyFont="1"/>
    <xf numFmtId="0" fontId="7" fillId="0" borderId="1" xfId="1" applyFont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center" vertical="center"/>
    </xf>
    <xf numFmtId="4" fontId="13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/>
    </xf>
    <xf numFmtId="4" fontId="12" fillId="0" borderId="1" xfId="1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5" fillId="0" borderId="0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right" vertical="center" wrapText="1"/>
    </xf>
    <xf numFmtId="0" fontId="13" fillId="0" borderId="2" xfId="1" applyFont="1" applyBorder="1" applyAlignment="1">
      <alignment horizontal="right" vertical="center" wrapText="1"/>
    </xf>
    <xf numFmtId="0" fontId="10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7</xdr:row>
      <xdr:rowOff>590550</xdr:rowOff>
    </xdr:from>
    <xdr:to>
      <xdr:col>8</xdr:col>
      <xdr:colOff>904875</xdr:colOff>
      <xdr:row>7</xdr:row>
      <xdr:rowOff>1066800</xdr:rowOff>
    </xdr:to>
    <xdr:pic>
      <xdr:nvPicPr>
        <xdr:cNvPr id="10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4105275"/>
          <a:ext cx="809625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123825</xdr:colOff>
      <xdr:row>7</xdr:row>
      <xdr:rowOff>990600</xdr:rowOff>
    </xdr:from>
    <xdr:to>
      <xdr:col>9</xdr:col>
      <xdr:colOff>819150</xdr:colOff>
      <xdr:row>7</xdr:row>
      <xdr:rowOff>1371600</xdr:rowOff>
    </xdr:to>
    <xdr:pic>
      <xdr:nvPicPr>
        <xdr:cNvPr id="10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4505325"/>
          <a:ext cx="695325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9"/>
  <sheetViews>
    <sheetView tabSelected="1" zoomScale="90" zoomScaleNormal="90" zoomScaleSheetLayoutView="80" workbookViewId="0">
      <selection activeCell="K28" sqref="K28"/>
    </sheetView>
  </sheetViews>
  <sheetFormatPr defaultColWidth="8.85546875" defaultRowHeight="15" x14ac:dyDescent="0.25"/>
  <cols>
    <col min="1" max="1" width="7.140625" style="1" customWidth="1"/>
    <col min="2" max="2" width="57.42578125" style="15" customWidth="1"/>
    <col min="3" max="3" width="6" style="1" customWidth="1"/>
    <col min="4" max="4" width="8.7109375" style="15" customWidth="1"/>
    <col min="5" max="5" width="14" style="2" customWidth="1"/>
    <col min="6" max="7" width="14.28515625" style="2" customWidth="1"/>
    <col min="8" max="8" width="12.85546875" style="3" customWidth="1"/>
    <col min="9" max="9" width="14" style="3" customWidth="1"/>
    <col min="10" max="10" width="14.5703125" style="3" customWidth="1"/>
    <col min="11" max="11" width="16.5703125" style="3" customWidth="1"/>
    <col min="12" max="16384" width="8.85546875" style="3"/>
  </cols>
  <sheetData>
    <row r="1" spans="1:256" ht="81.75" customHeight="1" x14ac:dyDescent="0.25">
      <c r="A1" s="4"/>
      <c r="B1" s="12"/>
      <c r="C1" s="4"/>
      <c r="D1" s="12"/>
      <c r="E1" s="5"/>
      <c r="F1" s="5"/>
      <c r="G1" s="5"/>
      <c r="H1"/>
      <c r="I1" s="25" t="s">
        <v>22</v>
      </c>
      <c r="J1" s="25"/>
      <c r="K1" s="25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19.5" customHeight="1" x14ac:dyDescent="0.25">
      <c r="A2" s="6"/>
      <c r="B2" s="13"/>
      <c r="C2" s="6"/>
      <c r="D2" s="13"/>
      <c r="E2" s="7"/>
      <c r="F2" s="7"/>
      <c r="G2" s="7"/>
      <c r="H2"/>
      <c r="I2" s="26" t="s">
        <v>40</v>
      </c>
      <c r="J2" s="26"/>
      <c r="K2" s="26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19.5" customHeight="1" x14ac:dyDescent="0.2">
      <c r="A3" s="27" t="s">
        <v>15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21" customHeight="1" x14ac:dyDescent="0.2">
      <c r="A4" s="8"/>
      <c r="B4" s="14"/>
      <c r="C4" s="8"/>
      <c r="D4" s="27" t="s">
        <v>17</v>
      </c>
      <c r="E4" s="27"/>
      <c r="F4" s="27"/>
      <c r="G4" s="27"/>
      <c r="H4" s="8"/>
      <c r="I4" s="8"/>
      <c r="J4" s="8"/>
      <c r="K4" s="8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17.25" customHeight="1" x14ac:dyDescent="0.2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256" ht="18.7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256" ht="38.25" customHeight="1" x14ac:dyDescent="0.2">
      <c r="A7" s="33" t="s">
        <v>1</v>
      </c>
      <c r="B7" s="33" t="s">
        <v>2</v>
      </c>
      <c r="C7" s="33" t="s">
        <v>3</v>
      </c>
      <c r="D7" s="33" t="s">
        <v>4</v>
      </c>
      <c r="E7" s="33" t="s">
        <v>5</v>
      </c>
      <c r="F7" s="33"/>
      <c r="G7" s="33"/>
      <c r="H7" s="33" t="s">
        <v>6</v>
      </c>
      <c r="I7" s="33"/>
      <c r="J7" s="33"/>
      <c r="K7" s="33" t="s">
        <v>7</v>
      </c>
    </row>
    <row r="8" spans="1:256" ht="117.6" customHeight="1" x14ac:dyDescent="0.2">
      <c r="A8" s="33"/>
      <c r="B8" s="33"/>
      <c r="C8" s="33"/>
      <c r="D8" s="33"/>
      <c r="E8" s="9" t="s">
        <v>8</v>
      </c>
      <c r="F8" s="9" t="s">
        <v>9</v>
      </c>
      <c r="G8" s="9" t="s">
        <v>10</v>
      </c>
      <c r="H8" s="10" t="s">
        <v>11</v>
      </c>
      <c r="I8" s="10" t="s">
        <v>12</v>
      </c>
      <c r="J8" s="11" t="s">
        <v>13</v>
      </c>
      <c r="K8" s="33"/>
    </row>
    <row r="9" spans="1:256" ht="12.75" x14ac:dyDescent="0.2">
      <c r="A9" s="16">
        <v>1</v>
      </c>
      <c r="B9" s="16">
        <v>2</v>
      </c>
      <c r="C9" s="16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16">
        <v>9</v>
      </c>
      <c r="J9" s="16">
        <v>10</v>
      </c>
      <c r="K9" s="16">
        <v>11</v>
      </c>
    </row>
    <row r="10" spans="1:256" ht="26.25" customHeight="1" x14ac:dyDescent="0.2">
      <c r="A10" s="20">
        <v>1</v>
      </c>
      <c r="B10" s="22" t="s">
        <v>23</v>
      </c>
      <c r="C10" s="23">
        <v>10</v>
      </c>
      <c r="D10" s="22" t="s">
        <v>18</v>
      </c>
      <c r="E10" s="21">
        <v>636.34</v>
      </c>
      <c r="F10" s="17">
        <v>680.88</v>
      </c>
      <c r="G10" s="17">
        <v>699.97</v>
      </c>
      <c r="H10" s="34">
        <f t="shared" ref="H10:H27" si="0">AVERAGE(E10:G10)</f>
        <v>672.39666666666665</v>
      </c>
      <c r="I10" s="18">
        <f t="shared" ref="I10:I27" si="1">STDEV(E10:G10)</f>
        <v>32.652250050085868</v>
      </c>
      <c r="J10" s="18">
        <f t="shared" ref="J10:J27" si="2">I10/H10*100</f>
        <v>4.8560993337393903</v>
      </c>
      <c r="K10" s="24">
        <f t="shared" ref="K10:K27" si="3">H10*C10</f>
        <v>6723.9666666666662</v>
      </c>
    </row>
    <row r="11" spans="1:256" ht="25.5" customHeight="1" x14ac:dyDescent="0.2">
      <c r="A11" s="20">
        <v>2</v>
      </c>
      <c r="B11" s="22" t="s">
        <v>24</v>
      </c>
      <c r="C11" s="23">
        <v>10</v>
      </c>
      <c r="D11" s="22" t="s">
        <v>18</v>
      </c>
      <c r="E11" s="21">
        <v>269.64</v>
      </c>
      <c r="F11" s="17">
        <v>288.51</v>
      </c>
      <c r="G11" s="17">
        <v>296.60000000000002</v>
      </c>
      <c r="H11" s="34">
        <f t="shared" si="0"/>
        <v>284.91666666666669</v>
      </c>
      <c r="I11" s="18">
        <f t="shared" si="1"/>
        <v>13.834537698576479</v>
      </c>
      <c r="J11" s="18">
        <f t="shared" si="2"/>
        <v>4.855643532697214</v>
      </c>
      <c r="K11" s="24">
        <f t="shared" si="3"/>
        <v>2849.166666666667</v>
      </c>
    </row>
    <row r="12" spans="1:256" ht="18.75" customHeight="1" x14ac:dyDescent="0.2">
      <c r="A12" s="20">
        <v>3</v>
      </c>
      <c r="B12" s="22" t="s">
        <v>25</v>
      </c>
      <c r="C12" s="23">
        <v>10</v>
      </c>
      <c r="D12" s="22" t="s">
        <v>18</v>
      </c>
      <c r="E12" s="21">
        <v>1482.65</v>
      </c>
      <c r="F12" s="17">
        <v>1586.44</v>
      </c>
      <c r="G12" s="17">
        <v>1630.92</v>
      </c>
      <c r="H12" s="34">
        <f t="shared" si="0"/>
        <v>1566.67</v>
      </c>
      <c r="I12" s="18">
        <f t="shared" si="1"/>
        <v>76.08638445871901</v>
      </c>
      <c r="J12" s="18">
        <f t="shared" si="2"/>
        <v>4.8565673982854722</v>
      </c>
      <c r="K12" s="24">
        <f t="shared" si="3"/>
        <v>15666.7</v>
      </c>
    </row>
    <row r="13" spans="1:256" ht="29.25" customHeight="1" x14ac:dyDescent="0.2">
      <c r="A13" s="20">
        <v>4</v>
      </c>
      <c r="B13" s="22" t="s">
        <v>26</v>
      </c>
      <c r="C13" s="23">
        <v>50</v>
      </c>
      <c r="D13" s="22" t="s">
        <v>18</v>
      </c>
      <c r="E13" s="21">
        <v>55.27</v>
      </c>
      <c r="F13" s="17">
        <v>59.14</v>
      </c>
      <c r="G13" s="17">
        <v>60.8</v>
      </c>
      <c r="H13" s="34">
        <f t="shared" si="0"/>
        <v>58.403333333333329</v>
      </c>
      <c r="I13" s="18">
        <f t="shared" si="1"/>
        <v>2.8376457378138866</v>
      </c>
      <c r="J13" s="18">
        <f t="shared" si="2"/>
        <v>4.8587051044127962</v>
      </c>
      <c r="K13" s="24">
        <f t="shared" si="3"/>
        <v>2920.1666666666665</v>
      </c>
    </row>
    <row r="14" spans="1:256" ht="27" customHeight="1" x14ac:dyDescent="0.2">
      <c r="A14" s="20">
        <v>5</v>
      </c>
      <c r="B14" s="22" t="s">
        <v>27</v>
      </c>
      <c r="C14" s="23">
        <v>50</v>
      </c>
      <c r="D14" s="22" t="s">
        <v>18</v>
      </c>
      <c r="E14" s="21">
        <v>42.68</v>
      </c>
      <c r="F14" s="17">
        <v>45.67</v>
      </c>
      <c r="G14" s="17">
        <v>46.95</v>
      </c>
      <c r="H14" s="34">
        <f t="shared" si="0"/>
        <v>45.1</v>
      </c>
      <c r="I14" s="18">
        <f t="shared" si="1"/>
        <v>2.1913238008108267</v>
      </c>
      <c r="J14" s="18">
        <f t="shared" si="2"/>
        <v>4.8588110882723425</v>
      </c>
      <c r="K14" s="24">
        <f t="shared" si="3"/>
        <v>2255</v>
      </c>
    </row>
    <row r="15" spans="1:256" ht="12.75" x14ac:dyDescent="0.2">
      <c r="A15" s="20">
        <v>6</v>
      </c>
      <c r="B15" s="22" t="s">
        <v>28</v>
      </c>
      <c r="C15" s="23">
        <v>200</v>
      </c>
      <c r="D15" s="22" t="s">
        <v>19</v>
      </c>
      <c r="E15" s="21">
        <v>212.97</v>
      </c>
      <c r="F15" s="17">
        <v>227.88</v>
      </c>
      <c r="G15" s="17">
        <v>234.27</v>
      </c>
      <c r="H15" s="34">
        <f t="shared" si="0"/>
        <v>225.04</v>
      </c>
      <c r="I15" s="18">
        <f t="shared" si="1"/>
        <v>10.930311066021867</v>
      </c>
      <c r="J15" s="18">
        <f t="shared" si="2"/>
        <v>4.8570525533335704</v>
      </c>
      <c r="K15" s="24">
        <f t="shared" si="3"/>
        <v>45008</v>
      </c>
    </row>
    <row r="16" spans="1:256" ht="12.75" x14ac:dyDescent="0.2">
      <c r="A16" s="20">
        <v>7</v>
      </c>
      <c r="B16" s="22" t="s">
        <v>29</v>
      </c>
      <c r="C16" s="23">
        <v>400</v>
      </c>
      <c r="D16" s="22" t="s">
        <v>19</v>
      </c>
      <c r="E16" s="21">
        <v>49.11</v>
      </c>
      <c r="F16" s="17">
        <v>52.55</v>
      </c>
      <c r="G16" s="17">
        <v>54.02</v>
      </c>
      <c r="H16" s="34">
        <f t="shared" si="0"/>
        <v>51.893333333333338</v>
      </c>
      <c r="I16" s="18">
        <f t="shared" si="1"/>
        <v>2.5200066137479364</v>
      </c>
      <c r="J16" s="18">
        <f t="shared" si="2"/>
        <v>4.8561278528030636</v>
      </c>
      <c r="K16" s="24">
        <f t="shared" si="3"/>
        <v>20757.333333333336</v>
      </c>
    </row>
    <row r="17" spans="1:11" ht="12.75" x14ac:dyDescent="0.2">
      <c r="A17" s="20">
        <v>8</v>
      </c>
      <c r="B17" s="22" t="s">
        <v>20</v>
      </c>
      <c r="C17" s="23">
        <v>50</v>
      </c>
      <c r="D17" s="22" t="s">
        <v>19</v>
      </c>
      <c r="E17" s="21">
        <v>14.8</v>
      </c>
      <c r="F17" s="17">
        <v>15.84</v>
      </c>
      <c r="G17" s="17">
        <v>16.28</v>
      </c>
      <c r="H17" s="34">
        <f t="shared" si="0"/>
        <v>15.64</v>
      </c>
      <c r="I17" s="18">
        <f t="shared" si="1"/>
        <v>0.76000000000000012</v>
      </c>
      <c r="J17" s="18">
        <f t="shared" si="2"/>
        <v>4.8593350383631719</v>
      </c>
      <c r="K17" s="24">
        <f t="shared" si="3"/>
        <v>782</v>
      </c>
    </row>
    <row r="18" spans="1:11" ht="12.75" x14ac:dyDescent="0.2">
      <c r="A18" s="20">
        <v>9</v>
      </c>
      <c r="B18" s="22" t="s">
        <v>21</v>
      </c>
      <c r="C18" s="23">
        <v>50</v>
      </c>
      <c r="D18" s="22" t="s">
        <v>19</v>
      </c>
      <c r="E18" s="21">
        <v>9.48</v>
      </c>
      <c r="F18" s="17">
        <v>10.14</v>
      </c>
      <c r="G18" s="17">
        <v>10.43</v>
      </c>
      <c r="H18" s="34">
        <f t="shared" si="0"/>
        <v>10.016666666666667</v>
      </c>
      <c r="I18" s="18">
        <f t="shared" si="1"/>
        <v>0.48686069191641779</v>
      </c>
      <c r="J18" s="18">
        <f t="shared" si="2"/>
        <v>4.8605060757046692</v>
      </c>
      <c r="K18" s="24">
        <f t="shared" si="3"/>
        <v>500.83333333333337</v>
      </c>
    </row>
    <row r="19" spans="1:11" ht="12.75" customHeight="1" x14ac:dyDescent="0.2">
      <c r="A19" s="20">
        <v>10</v>
      </c>
      <c r="B19" s="22" t="s">
        <v>30</v>
      </c>
      <c r="C19" s="23">
        <v>5</v>
      </c>
      <c r="D19" s="22" t="s">
        <v>18</v>
      </c>
      <c r="E19" s="21">
        <v>33.03</v>
      </c>
      <c r="F19" s="17">
        <v>35.340000000000003</v>
      </c>
      <c r="G19" s="17">
        <v>36.33</v>
      </c>
      <c r="H19" s="34">
        <f t="shared" si="0"/>
        <v>34.9</v>
      </c>
      <c r="I19" s="18">
        <f t="shared" si="1"/>
        <v>1.6934284750174708</v>
      </c>
      <c r="J19" s="18">
        <f t="shared" si="2"/>
        <v>4.8522305874426106</v>
      </c>
      <c r="K19" s="24">
        <f t="shared" si="3"/>
        <v>174.5</v>
      </c>
    </row>
    <row r="20" spans="1:11" ht="12.75" customHeight="1" x14ac:dyDescent="0.2">
      <c r="A20" s="20">
        <v>11</v>
      </c>
      <c r="B20" s="22" t="s">
        <v>31</v>
      </c>
      <c r="C20" s="23">
        <v>5</v>
      </c>
      <c r="D20" s="22" t="s">
        <v>18</v>
      </c>
      <c r="E20" s="21">
        <v>33.03</v>
      </c>
      <c r="F20" s="17">
        <v>35.340000000000003</v>
      </c>
      <c r="G20" s="17">
        <v>36.33</v>
      </c>
      <c r="H20" s="34">
        <f t="shared" si="0"/>
        <v>34.9</v>
      </c>
      <c r="I20" s="18">
        <f t="shared" si="1"/>
        <v>1.6934284750174708</v>
      </c>
      <c r="J20" s="18">
        <f t="shared" si="2"/>
        <v>4.8522305874426106</v>
      </c>
      <c r="K20" s="24">
        <f t="shared" si="3"/>
        <v>174.5</v>
      </c>
    </row>
    <row r="21" spans="1:11" ht="12.75" x14ac:dyDescent="0.2">
      <c r="A21" s="20">
        <v>12</v>
      </c>
      <c r="B21" s="22" t="s">
        <v>32</v>
      </c>
      <c r="C21" s="23">
        <v>5</v>
      </c>
      <c r="D21" s="22" t="s">
        <v>18</v>
      </c>
      <c r="E21" s="21">
        <v>33.03</v>
      </c>
      <c r="F21" s="17">
        <v>35.340000000000003</v>
      </c>
      <c r="G21" s="17">
        <v>36.33</v>
      </c>
      <c r="H21" s="34">
        <f t="shared" si="0"/>
        <v>34.9</v>
      </c>
      <c r="I21" s="18">
        <f t="shared" si="1"/>
        <v>1.6934284750174708</v>
      </c>
      <c r="J21" s="18">
        <f t="shared" si="2"/>
        <v>4.8522305874426106</v>
      </c>
      <c r="K21" s="24">
        <f t="shared" si="3"/>
        <v>174.5</v>
      </c>
    </row>
    <row r="22" spans="1:11" ht="12.75" customHeight="1" x14ac:dyDescent="0.2">
      <c r="A22" s="20">
        <v>13</v>
      </c>
      <c r="B22" s="22" t="s">
        <v>33</v>
      </c>
      <c r="C22" s="23">
        <v>5</v>
      </c>
      <c r="D22" s="22" t="s">
        <v>18</v>
      </c>
      <c r="E22" s="21">
        <v>37.79</v>
      </c>
      <c r="F22" s="17">
        <v>40.44</v>
      </c>
      <c r="G22" s="17">
        <v>41.57</v>
      </c>
      <c r="H22" s="34">
        <f t="shared" si="0"/>
        <v>39.93333333333333</v>
      </c>
      <c r="I22" s="18">
        <f t="shared" si="1"/>
        <v>1.9402663047461641</v>
      </c>
      <c r="J22" s="18">
        <f t="shared" si="2"/>
        <v>4.8587637013676899</v>
      </c>
      <c r="K22" s="24">
        <f t="shared" si="3"/>
        <v>199.66666666666666</v>
      </c>
    </row>
    <row r="23" spans="1:11" ht="16.5" customHeight="1" x14ac:dyDescent="0.2">
      <c r="A23" s="20">
        <v>14</v>
      </c>
      <c r="B23" s="22" t="s">
        <v>34</v>
      </c>
      <c r="C23" s="23">
        <v>10</v>
      </c>
      <c r="D23" s="22" t="s">
        <v>39</v>
      </c>
      <c r="E23" s="21">
        <v>78.88</v>
      </c>
      <c r="F23" s="17">
        <v>84.4</v>
      </c>
      <c r="G23" s="17">
        <v>86.77</v>
      </c>
      <c r="H23" s="34">
        <f t="shared" si="0"/>
        <v>83.350000000000009</v>
      </c>
      <c r="I23" s="18">
        <f t="shared" si="1"/>
        <v>4.0484441455947016</v>
      </c>
      <c r="J23" s="18">
        <f t="shared" si="2"/>
        <v>4.8571615424051604</v>
      </c>
      <c r="K23" s="24">
        <f t="shared" si="3"/>
        <v>833.50000000000011</v>
      </c>
    </row>
    <row r="24" spans="1:11" ht="16.5" customHeight="1" x14ac:dyDescent="0.2">
      <c r="A24" s="20">
        <v>15</v>
      </c>
      <c r="B24" s="22" t="s">
        <v>35</v>
      </c>
      <c r="C24" s="23">
        <v>20</v>
      </c>
      <c r="D24" s="22" t="s">
        <v>18</v>
      </c>
      <c r="E24" s="21">
        <v>911.17</v>
      </c>
      <c r="F24" s="17">
        <v>974.95</v>
      </c>
      <c r="G24" s="17">
        <v>1002.29</v>
      </c>
      <c r="H24" s="34">
        <f t="shared" si="0"/>
        <v>962.80333333333328</v>
      </c>
      <c r="I24" s="18">
        <f t="shared" si="1"/>
        <v>46.758632714540902</v>
      </c>
      <c r="J24" s="18">
        <f t="shared" si="2"/>
        <v>4.8565092263086855</v>
      </c>
      <c r="K24" s="24">
        <f t="shared" si="3"/>
        <v>19256.066666666666</v>
      </c>
    </row>
    <row r="25" spans="1:11" ht="30" customHeight="1" x14ac:dyDescent="0.2">
      <c r="A25" s="20">
        <v>16</v>
      </c>
      <c r="B25" s="22" t="s">
        <v>36</v>
      </c>
      <c r="C25" s="23">
        <v>400</v>
      </c>
      <c r="D25" s="22" t="s">
        <v>18</v>
      </c>
      <c r="E25" s="21">
        <v>309.24</v>
      </c>
      <c r="F25" s="17">
        <v>330.89</v>
      </c>
      <c r="G25" s="17">
        <v>340.16</v>
      </c>
      <c r="H25" s="34">
        <f t="shared" si="0"/>
        <v>326.76333333333332</v>
      </c>
      <c r="I25" s="18">
        <f t="shared" si="1"/>
        <v>15.867691493513902</v>
      </c>
      <c r="J25" s="18">
        <f t="shared" si="2"/>
        <v>4.8560195942569759</v>
      </c>
      <c r="K25" s="24">
        <f t="shared" si="3"/>
        <v>130705.33333333333</v>
      </c>
    </row>
    <row r="26" spans="1:11" ht="12.75" x14ac:dyDescent="0.2">
      <c r="A26" s="20">
        <v>17</v>
      </c>
      <c r="B26" s="22" t="s">
        <v>37</v>
      </c>
      <c r="C26" s="23">
        <v>200</v>
      </c>
      <c r="D26" s="22" t="s">
        <v>19</v>
      </c>
      <c r="E26" s="21">
        <v>22.03</v>
      </c>
      <c r="F26" s="17">
        <v>23.57</v>
      </c>
      <c r="G26" s="17">
        <v>24.23</v>
      </c>
      <c r="H26" s="34">
        <f t="shared" si="0"/>
        <v>23.276666666666667</v>
      </c>
      <c r="I26" s="18">
        <f t="shared" si="1"/>
        <v>1.1289523166783142</v>
      </c>
      <c r="J26" s="18">
        <f t="shared" si="2"/>
        <v>4.8501459974723504</v>
      </c>
      <c r="K26" s="24">
        <f t="shared" si="3"/>
        <v>4655.333333333333</v>
      </c>
    </row>
    <row r="27" spans="1:11" ht="12.75" x14ac:dyDescent="0.2">
      <c r="A27" s="20">
        <v>18</v>
      </c>
      <c r="B27" s="22" t="s">
        <v>38</v>
      </c>
      <c r="C27" s="23">
        <v>100</v>
      </c>
      <c r="D27" s="22" t="s">
        <v>19</v>
      </c>
      <c r="E27" s="21">
        <v>34.99</v>
      </c>
      <c r="F27" s="17">
        <v>37.44</v>
      </c>
      <c r="G27" s="17">
        <v>38.49</v>
      </c>
      <c r="H27" s="34">
        <f t="shared" si="0"/>
        <v>36.973333333333336</v>
      </c>
      <c r="I27" s="18">
        <f t="shared" si="1"/>
        <v>1.7960605038064088</v>
      </c>
      <c r="J27" s="18">
        <f t="shared" si="2"/>
        <v>4.8577186363317937</v>
      </c>
      <c r="K27" s="24">
        <f t="shared" si="3"/>
        <v>3697.3333333333335</v>
      </c>
    </row>
    <row r="28" spans="1:11" ht="35.25" customHeight="1" x14ac:dyDescent="0.2">
      <c r="A28" s="28" t="s">
        <v>14</v>
      </c>
      <c r="B28" s="28"/>
      <c r="C28" s="28"/>
      <c r="D28" s="28"/>
      <c r="E28" s="29"/>
      <c r="F28" s="28"/>
      <c r="G28" s="28"/>
      <c r="H28" s="28"/>
      <c r="I28" s="28"/>
      <c r="J28" s="28"/>
      <c r="K28" s="19">
        <f>SUM(K10:K27)</f>
        <v>257333.90000000002</v>
      </c>
    </row>
    <row r="29" spans="1:11" ht="50.25" customHeight="1" x14ac:dyDescent="0.2">
      <c r="A29" s="30" t="s">
        <v>16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</row>
  </sheetData>
  <sheetProtection selectLockedCells="1" selectUnlockedCells="1"/>
  <mergeCells count="15">
    <mergeCell ref="A29:K29"/>
    <mergeCell ref="A5:K5"/>
    <mergeCell ref="A6:K6"/>
    <mergeCell ref="A7:A8"/>
    <mergeCell ref="B7:B8"/>
    <mergeCell ref="C7:C8"/>
    <mergeCell ref="D7:D8"/>
    <mergeCell ref="E7:G7"/>
    <mergeCell ref="H7:J7"/>
    <mergeCell ref="K7:K8"/>
    <mergeCell ref="I1:K1"/>
    <mergeCell ref="I2:K2"/>
    <mergeCell ref="A3:K3"/>
    <mergeCell ref="D4:G4"/>
    <mergeCell ref="A28:J28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73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2020-08-25T13:01:45Z</cp:lastPrinted>
  <dcterms:created xsi:type="dcterms:W3CDTF">2018-01-24T07:12:34Z</dcterms:created>
  <dcterms:modified xsi:type="dcterms:W3CDTF">2020-09-22T07:21:07Z</dcterms:modified>
</cp:coreProperties>
</file>