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J7" i="1"/>
  <c r="H7"/>
  <c r="F7"/>
  <c r="K6"/>
  <c r="N6"/>
  <c r="K7"/>
  <c r="N7"/>
  <c r="N8"/>
  <c r="L7"/>
  <c r="M7"/>
  <c r="J6"/>
  <c r="J8"/>
  <c r="H6"/>
  <c r="H8"/>
  <c r="F6"/>
  <c r="F8"/>
  <c r="L6"/>
  <c r="M6"/>
</calcChain>
</file>

<file path=xl/sharedStrings.xml><?xml version="1.0" encoding="utf-8"?>
<sst xmlns="http://schemas.openxmlformats.org/spreadsheetml/2006/main" count="28" uniqueCount="23">
  <si>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</si>
  <si>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</si>
  <si>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</si>
  <si>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</si>
  <si>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</si>
  <si>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</si>
  <si>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</si>
  <si>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</si>
  <si>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</si>
  <si>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</si>
  <si>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</si>
  <si>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</si>
  <si>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</si>
  <si>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</si>
  <si>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</si>
  <si>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</si>
  <si>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Поставка лекарственных препаратов (Иммуноглобулин человека нормальный)</t>
  </si>
  <si>
    <t>Источник 1
 КП № МО00-003763 от 13.02.2023</t>
  </si>
  <si>
    <t>Источник 2
 КП №  б/н от 14.02.2023</t>
  </si>
  <si>
    <t>Источник 3
 КП № 8630 от 14.02.2023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</si>
  <si>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425 117,79 рублей </t>
    </r>
    <r>
      <rPr>
        <sz val="12"/>
        <rFont val="Times New Roman"/>
        <family val="1"/>
        <charset val="204"/>
      </rPr>
      <t>(Четыреста двадцать пять тысяч сто семнадцать рублей 79 копеек).</t>
    </r>
  </si>
  <si>
    <t>Привиджен раствор для инфузий 100 мг/мл, 50 мл - флакон (1) - пачка картонная (1  мл препарата содержит: действующее вещество -белки плазмы человека из которых иммуноглобулин G не менее 98%-100 мг; вспомогательные вещества-   L-пролин-28,8 мг, вода для инъекций q.s. до 1 мл. Распределение по подклассам иммуноглобулина G(среднее значение) в препарате IgG1 67,8%, IgG2 28,7%, IgG3 2,3%, IgG41,2%.  Содержание IgА составляет не более  0,025 мг/мл. Осмолярность раствора 320 мОсмоль/кг, содержание натрия меньше или равно 1 ммоль/л)</t>
  </si>
  <si>
    <t xml:space="preserve">Привиджен раствор для инфузий 100 мг/мл, 100 мл - флакон (1) - пачка картонная (1  мл препарата содержит: действующее вещество -белки плазмы человека из которых иммуноглобулин G не менее 98%-100 мг; вспомогательные вещества-   L-пролин-28,8 мг, вода для инъекций q.s. до 1 мл. Распределение по подклассам иммуноглобулина G(среднее значение) в препарате IgG1 67,8%, IgG2 28,7%, IgG3 2,3%, IgG41,2%.  Содержание IgА составляет не более  0,025 мг/мл. Осмолярность раствора 320 мОсмоль/кг, содержание натрия меньше или равно 1 ммоль/л)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</si>
</sst>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1"/>
  <sheetViews>
    <sheetView tabSelected="1" topLeftCell="A3" zoomScaleNormal="77" workbookViewId="0">
      <selection activeCell="N19" sqref="N19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48.75" customHeight="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55.5" customHeight="1">
      <c r="A5" s="36"/>
      <c r="B5" s="38"/>
      <c r="C5" s="36"/>
      <c r="D5" s="33"/>
      <c r="E5" s="29" t="s">
        <v>17</v>
      </c>
      <c r="F5" s="29"/>
      <c r="G5" s="29" t="s">
        <v>18</v>
      </c>
      <c r="H5" s="29"/>
      <c r="I5" s="29" t="s">
        <v>19</v>
      </c>
      <c r="J5" s="29"/>
      <c r="K5" s="26"/>
      <c r="L5" s="26"/>
      <c r="M5" s="26"/>
      <c r="N5" s="28"/>
    </row>
    <row r="6" spans="1:14" ht="166.5" customHeight="1">
      <c r="A6" s="21">
        <v>1</v>
      </c>
      <c r="B6" s="24" t="s">
        <v>21</v>
      </c>
      <c r="C6" s="22" t="s">
        <v>15</v>
      </c>
      <c r="D6" s="15">
        <v>6</v>
      </c>
      <c r="E6" s="20">
        <v>34724</v>
      </c>
      <c r="F6" s="8">
        <f>D6*E6</f>
        <v>208344</v>
      </c>
      <c r="G6" s="20">
        <v>35777.5</v>
      </c>
      <c r="H6" s="8">
        <f>G6*D6</f>
        <v>214665</v>
      </c>
      <c r="I6" s="20">
        <v>35777.699999999997</v>
      </c>
      <c r="J6" s="8">
        <f>I6*D6</f>
        <v>214666.19999999998</v>
      </c>
      <c r="K6" s="16">
        <f>(E6+G6+I6)/3</f>
        <v>35426.400000000001</v>
      </c>
      <c r="L6" s="17">
        <f>STDEV(E6,G6,I6)</f>
        <v>608.29625183800215</v>
      </c>
      <c r="M6" s="18">
        <f>L6/K6</f>
        <v>1.7170704667649046E-2</v>
      </c>
      <c r="N6" s="19">
        <f>ROUND(K6,2)*D6</f>
        <v>212558.40000000002</v>
      </c>
    </row>
    <row r="7" spans="1:14" ht="166.5" customHeight="1">
      <c r="A7" s="21">
        <v>2</v>
      </c>
      <c r="B7" s="24" t="s">
        <v>22</v>
      </c>
      <c r="C7" s="22" t="s">
        <v>15</v>
      </c>
      <c r="D7" s="15">
        <v>3</v>
      </c>
      <c r="E7" s="20">
        <v>69449</v>
      </c>
      <c r="F7" s="8">
        <f>D7*E7</f>
        <v>208347</v>
      </c>
      <c r="G7" s="20">
        <v>71555</v>
      </c>
      <c r="H7" s="8">
        <f>G7*D7</f>
        <v>214665</v>
      </c>
      <c r="I7" s="20">
        <v>71555.399999999994</v>
      </c>
      <c r="J7" s="8">
        <f>I7*D7</f>
        <v>214666.19999999998</v>
      </c>
      <c r="K7" s="16">
        <f>(E7+G7+I7)/3</f>
        <v>70853.133333333331</v>
      </c>
      <c r="L7" s="17">
        <f>STDEV(E7,G7,I7)</f>
        <v>1216.0151534144109</v>
      </c>
      <c r="M7" s="18">
        <f>L7/K7</f>
        <v>1.7162475337450297E-2</v>
      </c>
      <c r="N7" s="19">
        <f>ROUND(K7,2)*D7</f>
        <v>212559.39</v>
      </c>
    </row>
    <row r="8" spans="1:14">
      <c r="A8" s="9"/>
      <c r="B8" s="23" t="s">
        <v>10</v>
      </c>
      <c r="C8" s="10"/>
      <c r="D8" s="11"/>
      <c r="E8" s="12"/>
      <c r="F8" s="14">
        <f>SUM(F6:F7)</f>
        <v>416691</v>
      </c>
      <c r="G8" s="12"/>
      <c r="H8" s="14">
        <f>SUM(H6:H7)</f>
        <v>429330</v>
      </c>
      <c r="I8" s="12"/>
      <c r="J8" s="14">
        <f>SUM(J6:J7)</f>
        <v>429332.39999999997</v>
      </c>
      <c r="K8" s="12"/>
      <c r="L8" s="12"/>
      <c r="M8" s="12"/>
      <c r="N8" s="12">
        <f>SUM(N6:N7)</f>
        <v>425117.79000000004</v>
      </c>
    </row>
    <row r="11" spans="1:14" ht="15.75">
      <c r="A11" s="6"/>
      <c r="B11" s="31" t="s">
        <v>20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2023-02-17T06:44:26Z</cp:lastPrinted>
  <dcterms:created xsi:type="dcterms:W3CDTF">2018-12-14T15:08:00Z</dcterms:created>
  <dcterms:modified xsi:type="dcterms:W3CDTF">2023-02-17T06:44:29Z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