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НМЦК!$A$1:$N$64</definedName>
  </definedNames>
  <calcPr calcId="114210"/>
</workbook>
</file>

<file path=xl/calcChain.xml><?xml version="1.0" encoding="utf-8"?>
<calcChain xmlns="http://schemas.openxmlformats.org/spreadsheetml/2006/main">
  <c r="K25" i="1"/>
  <c r="L7"/>
  <c r="L8"/>
  <c r="L9"/>
  <c r="M9"/>
  <c r="L10"/>
  <c r="L11"/>
  <c r="L12"/>
  <c r="L13"/>
  <c r="L14"/>
  <c r="L15"/>
  <c r="L16"/>
  <c r="L17"/>
  <c r="M17"/>
  <c r="L18"/>
  <c r="L19"/>
  <c r="L20"/>
  <c r="L21"/>
  <c r="M21"/>
  <c r="L22"/>
  <c r="L23"/>
  <c r="L24"/>
  <c r="L25"/>
  <c r="M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M53"/>
  <c r="L54"/>
  <c r="L55"/>
  <c r="L56"/>
  <c r="L57"/>
  <c r="L58"/>
  <c r="L59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M58"/>
  <c r="M54"/>
  <c r="M50"/>
  <c r="M46"/>
  <c r="M42"/>
  <c r="M38"/>
  <c r="M34"/>
  <c r="M30"/>
  <c r="M26"/>
  <c r="M18"/>
  <c r="M14"/>
  <c r="M10"/>
  <c r="M56"/>
  <c r="M52"/>
  <c r="M48"/>
  <c r="M44"/>
  <c r="M40"/>
  <c r="M36"/>
  <c r="M32"/>
  <c r="M28"/>
  <c r="M24"/>
  <c r="M20"/>
  <c r="M16"/>
  <c r="M12"/>
  <c r="M47"/>
  <c r="M31"/>
  <c r="M37"/>
  <c r="M13"/>
  <c r="F6"/>
  <c r="L6"/>
  <c r="K6"/>
  <c r="N6"/>
  <c r="J6"/>
  <c r="H6"/>
  <c r="M8"/>
  <c r="M22"/>
  <c r="F60"/>
  <c r="M15"/>
  <c r="M6"/>
  <c r="H60"/>
  <c r="J60"/>
  <c r="N60"/>
  <c r="M59"/>
  <c r="M55"/>
  <c r="M51"/>
  <c r="M43"/>
  <c r="M39"/>
  <c r="M35"/>
  <c r="M27"/>
  <c r="M23"/>
  <c r="M19"/>
  <c r="M11"/>
  <c r="M7"/>
  <c r="M41"/>
  <c r="M57"/>
  <c r="M29"/>
  <c r="M45"/>
  <c r="M33"/>
  <c r="M49"/>
</calcChain>
</file>

<file path=xl/sharedStrings.xml><?xml version="1.0" encoding="utf-8"?>
<sst xmlns="http://schemas.openxmlformats.org/spreadsheetml/2006/main" count="132" uniqueCount="76">
  <si>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</si>
  <si>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</si>
  <si>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</si>
  <si>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</si>
  <si>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</si>
  <si>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</si>
  <si>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</si>
  <si>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</si>
  <si>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</si>
  <si>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</si>
  <si>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</si>
  <si>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</si>
  <si>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</si>
  <si>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</si>
  <si>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</si>
  <si>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шт.</t>
  </si>
  <si>
    <t>упак.</t>
  </si>
  <si>
    <t>Источник 2
 КП № 369 от 24.11.2022</t>
  </si>
  <si>
    <t>Источник 3
 КП № И-865 от 25.11.2022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</si>
  <si>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2 828 337,58 рублей </t>
    </r>
    <r>
      <rPr>
        <sz val="12"/>
        <rFont val="Times New Roman"/>
        <family val="1"/>
        <charset val="204"/>
      </rPr>
      <t>(Два миллиона восемьсот двадцать восемь тысяч триста тридцать семь рублей 58 копеек).</t>
    </r>
  </si>
  <si>
    <t>Источник 1
 КП № 904 от 23.11.2022</t>
  </si>
  <si>
    <t>Шприц одноразовый 20мл для шприцевого насоса с иглой</t>
  </si>
  <si>
    <t>Шприц одноразовый имп  инсулиновый 100 ед 0,5мл</t>
  </si>
  <si>
    <t xml:space="preserve">Шприц Жанэ 150 мл </t>
  </si>
  <si>
    <t>Игла биопсийная для для аспирации костного мозга (стернальной пункции) тип NAXI G15х10-44мм (GTA)</t>
  </si>
  <si>
    <t>Игла биопсийная для аспирации костного мозга (стернальной пункции) тип NAXI G14х10-44мм (GTA)</t>
  </si>
  <si>
    <t>Игла для гильетинной биопсии FAST-GUT стандартная для автоматической системы FAST-GUT 16G х15см</t>
  </si>
  <si>
    <t>Фильтр-канюли для многократной аспирации и инъекций во флаконы mini Spike V 0.2 μм</t>
  </si>
  <si>
    <t>Шприц одноразовый туберкулиновый 1 мл  с иглой</t>
  </si>
  <si>
    <t>Шприц одноразовый 50мл для шприцевого насоса с иглой</t>
  </si>
  <si>
    <t>Шприц одноразовый   инсулиновый 3-х комп.100 ед 1 мл с  иглой</t>
  </si>
  <si>
    <t>Шприц одноразовый   инсулиновый 2-х комп.100 ед 1 мл с  иглой</t>
  </si>
  <si>
    <t>Игла спинальная тип Стилет G20 х88мм</t>
  </si>
  <si>
    <t>Шприц одноразовый 5мл для шприцевого насоса без иглы</t>
  </si>
  <si>
    <t>Игла инъекционная одноразовая 1,2х40 18G дл.срез</t>
  </si>
  <si>
    <t>Шприц для дозатора Перфузор с иглой и фильтром  50 мл</t>
  </si>
  <si>
    <t>Шприц для дозатора Перфузор без иглы 50 мл</t>
  </si>
  <si>
    <t>Игла спинальная тип Стилет G25 х88мм</t>
  </si>
  <si>
    <t>Игла спинальная тип Стилет G22 х88мм</t>
  </si>
  <si>
    <t>Игла Сельдингера  1,60/16G-100 mm</t>
  </si>
  <si>
    <t>Игла Сельдингера  1,27/18G-70 mm</t>
  </si>
  <si>
    <t>Игла хирургическая  BL066N 1,1х54 мм 12 шт/уп.</t>
  </si>
  <si>
    <t>Ланцеты Droplet 28G 200шт/уп.</t>
  </si>
  <si>
    <t>Шприц одноразовый 10мл для шприцевого насоса с иглой</t>
  </si>
  <si>
    <t>Игла для спинальной анестезии тип «Pensil Point"  G25 х88 мм</t>
  </si>
  <si>
    <t>Игла спинальная тип Стилет G22 х120мм</t>
  </si>
  <si>
    <t xml:space="preserve">Игла хирургическая  BL235N 1,3х35 мм 12 шт/уп. </t>
  </si>
  <si>
    <t>Игла хирургическая BL109N 1.0х42 мм 12 шт/уп.</t>
  </si>
  <si>
    <t>Игла хирургическая BL236N 1,1х32 мм 12 шт/уп.</t>
  </si>
  <si>
    <t>Игла хирургическая BL108N 1.0х45 мм 12 шт/уп.</t>
  </si>
  <si>
    <t>Игла хирургическая  BL 107N 1,1х50мм 12 шт/уп.</t>
  </si>
  <si>
    <t>Игла хирургическая BL207N 1,1х50 мм 12 шт/уп.</t>
  </si>
  <si>
    <t>Игла хирургическая  BL068N 1,0х46 мм 12 шт/уп.</t>
  </si>
  <si>
    <t>Игла хирургическая BL110N 0,9х38 мм 12 шт/уп.</t>
  </si>
  <si>
    <t>Игла хирургическая BL176N 0,6х18  мм 12 шт/уп.</t>
  </si>
  <si>
    <t>Игла хирургическая BL111N  0,8х34 мм 12 шт/уп</t>
  </si>
  <si>
    <t>Игла хирургическая BL067N 0,6х18 мм 12 шт/уп.</t>
  </si>
  <si>
    <t>Игла  хирургическая  BL112N 0,7х30 мм 12шт/уп</t>
  </si>
  <si>
    <t>Игла хирургическая BL170N 0,9х38 мм 12 шт/уп.</t>
  </si>
  <si>
    <t>Игла хирургическая BL106N 1.1х54 мм 12 шт/уп.</t>
  </si>
  <si>
    <t>Игла хирургическая BL 174N 0.7 x23мм 12шт/уп</t>
  </si>
  <si>
    <t xml:space="preserve">Игла инъекционная одноразовая 18G 1,2х40 </t>
  </si>
  <si>
    <t xml:space="preserve">Скарификатор стерильный боковое копье </t>
  </si>
  <si>
    <t xml:space="preserve">Скарификатор стерильный центральное копье </t>
  </si>
  <si>
    <t>Игла для гильетинной биопсии FAST-GUT стандартная для автоматической системы FAST-GUT 20G х15см</t>
  </si>
  <si>
    <t>Игла  биопсийная д/трепанбиопсии костной ткани с системой фиксации KST G11x10см</t>
  </si>
  <si>
    <t>Иглы Губера с удлинителем и крыльями для фиксации  ("бабочка"), с Y-коннектором 20G/15 мм (уп. 15 шт.)</t>
  </si>
  <si>
    <t>Иглы Губера с удлинителем и крыльями для фиксации  ("бабочка"), без Y-коннектора 22G/25 мм (уп. 15 шт.)</t>
  </si>
  <si>
    <t>Иглы Губера изогнутая 22G/15 мм (уп. 50 шт.)</t>
  </si>
  <si>
    <t>Иглы Губера сейфти 22G/20 мм (уп. 20 шт.)</t>
  </si>
  <si>
    <t>Шприц одноразовый 2-х комп. 2мл  с иглой</t>
  </si>
  <si>
    <t>Шприц одноразовый 2-х комп. 5мл  с иглой</t>
  </si>
  <si>
    <t>Шприц одноразовый 2-х комп. 10мл  с иглой</t>
  </si>
  <si>
    <t>Шприц одноразовый 2-х комп. 20мл  с иглой</t>
  </si>
  <si>
    <t>Шприц одноразовый 3-х комп. 20мл  с иглой</t>
  </si>
  <si>
    <t>Поставка изделий медицинского назначения (Инструменты колющие)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</si>
</sst>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63"/>
  <sheetViews>
    <sheetView tabSelected="1" zoomScaleNormal="77" workbookViewId="0">
      <selection activeCell="D6" sqref="D6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3" width="8.85546875" style="5" customWidth="1"/>
    <col min="94" max="217" width="8.85546875" style="1" customWidth="1"/>
    <col min="218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79.5" customHeight="1">
      <c r="A5" s="36"/>
      <c r="B5" s="38"/>
      <c r="C5" s="36"/>
      <c r="D5" s="33"/>
      <c r="E5" s="29" t="s">
        <v>20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25.5">
      <c r="A6" s="21">
        <v>1</v>
      </c>
      <c r="B6" s="24" t="s">
        <v>21</v>
      </c>
      <c r="C6" s="22" t="s">
        <v>15</v>
      </c>
      <c r="D6" s="15">
        <v>100</v>
      </c>
      <c r="E6" s="20">
        <v>46.27</v>
      </c>
      <c r="F6" s="8">
        <f>D6*E6</f>
        <v>4627</v>
      </c>
      <c r="G6" s="20">
        <v>46.9</v>
      </c>
      <c r="H6" s="8">
        <f t="shared" ref="H6:H59" si="0">G6*D6</f>
        <v>4690</v>
      </c>
      <c r="I6" s="20">
        <v>47</v>
      </c>
      <c r="J6" s="8">
        <f t="shared" ref="J6:J59" si="1">I6*D6</f>
        <v>4700</v>
      </c>
      <c r="K6" s="16">
        <f t="shared" ref="K6:K59" si="2">(E6+G6+I6)/3</f>
        <v>46.723333333333336</v>
      </c>
      <c r="L6" s="17">
        <f t="shared" ref="L6:L59" si="3">STDEV(E6,G6,I6)</f>
        <v>0.39576929306520442</v>
      </c>
      <c r="M6" s="18">
        <f t="shared" ref="M6:M59" si="4">L6/K6</f>
        <v>8.4704849767825718E-3</v>
      </c>
      <c r="N6" s="19">
        <f t="shared" ref="N6:N59" si="5">ROUND(K6,2)*D6</f>
        <v>4672</v>
      </c>
    </row>
    <row r="7" spans="1:14" ht="25.5">
      <c r="A7" s="21">
        <v>2</v>
      </c>
      <c r="B7" s="24" t="s">
        <v>22</v>
      </c>
      <c r="C7" s="22" t="s">
        <v>15</v>
      </c>
      <c r="D7" s="15">
        <v>200</v>
      </c>
      <c r="E7" s="20">
        <v>31.35</v>
      </c>
      <c r="F7" s="8">
        <f t="shared" ref="F7:F59" si="6">D7*E7</f>
        <v>6270</v>
      </c>
      <c r="G7" s="20">
        <v>31.9</v>
      </c>
      <c r="H7" s="8">
        <f t="shared" si="0"/>
        <v>6380</v>
      </c>
      <c r="I7" s="20">
        <v>31.95</v>
      </c>
      <c r="J7" s="8">
        <f t="shared" si="1"/>
        <v>6390</v>
      </c>
      <c r="K7" s="16">
        <f t="shared" si="2"/>
        <v>31.733333333333334</v>
      </c>
      <c r="L7" s="17">
        <f t="shared" si="3"/>
        <v>0.33291640592396826</v>
      </c>
      <c r="M7" s="18">
        <f t="shared" si="4"/>
        <v>1.0491063211889756E-2</v>
      </c>
      <c r="N7" s="19">
        <f t="shared" si="5"/>
        <v>6346</v>
      </c>
    </row>
    <row r="8" spans="1:14">
      <c r="A8" s="21">
        <v>3</v>
      </c>
      <c r="B8" s="24" t="s">
        <v>23</v>
      </c>
      <c r="C8" s="22" t="s">
        <v>15</v>
      </c>
      <c r="D8" s="15">
        <v>1040</v>
      </c>
      <c r="E8" s="20">
        <v>121.6</v>
      </c>
      <c r="F8" s="8">
        <f t="shared" si="6"/>
        <v>126464</v>
      </c>
      <c r="G8" s="20">
        <v>125.8</v>
      </c>
      <c r="H8" s="8">
        <f t="shared" si="0"/>
        <v>130832</v>
      </c>
      <c r="I8" s="20">
        <v>126</v>
      </c>
      <c r="J8" s="8">
        <f t="shared" si="1"/>
        <v>131040</v>
      </c>
      <c r="K8" s="16">
        <f t="shared" si="2"/>
        <v>124.46666666666665</v>
      </c>
      <c r="L8" s="17">
        <f t="shared" si="3"/>
        <v>2.4846193538112322</v>
      </c>
      <c r="M8" s="18">
        <f t="shared" si="4"/>
        <v>1.9962126570524097E-2</v>
      </c>
      <c r="N8" s="19">
        <f t="shared" si="5"/>
        <v>129448.8</v>
      </c>
    </row>
    <row r="9" spans="1:14" ht="38.25">
      <c r="A9" s="21">
        <v>4</v>
      </c>
      <c r="B9" s="24" t="s">
        <v>24</v>
      </c>
      <c r="C9" s="22" t="s">
        <v>15</v>
      </c>
      <c r="D9" s="15">
        <v>25</v>
      </c>
      <c r="E9" s="20">
        <v>2280</v>
      </c>
      <c r="F9" s="8">
        <f t="shared" si="6"/>
        <v>57000</v>
      </c>
      <c r="G9" s="20">
        <v>2390</v>
      </c>
      <c r="H9" s="8">
        <f t="shared" si="0"/>
        <v>59750</v>
      </c>
      <c r="I9" s="20">
        <v>2480</v>
      </c>
      <c r="J9" s="8">
        <f t="shared" si="1"/>
        <v>62000</v>
      </c>
      <c r="K9" s="16">
        <f t="shared" si="2"/>
        <v>2383.3333333333335</v>
      </c>
      <c r="L9" s="17">
        <f t="shared" si="3"/>
        <v>100.16652800877812</v>
      </c>
      <c r="M9" s="18">
        <f t="shared" si="4"/>
        <v>4.2027913849836972E-2</v>
      </c>
      <c r="N9" s="19">
        <f t="shared" si="5"/>
        <v>59583.25</v>
      </c>
    </row>
    <row r="10" spans="1:14" ht="38.25">
      <c r="A10" s="21">
        <v>5</v>
      </c>
      <c r="B10" s="24" t="s">
        <v>25</v>
      </c>
      <c r="C10" s="22" t="s">
        <v>15</v>
      </c>
      <c r="D10" s="15">
        <v>25</v>
      </c>
      <c r="E10" s="20">
        <v>2280</v>
      </c>
      <c r="F10" s="8">
        <f t="shared" si="6"/>
        <v>57000</v>
      </c>
      <c r="G10" s="20">
        <v>2390</v>
      </c>
      <c r="H10" s="8">
        <f t="shared" si="0"/>
        <v>59750</v>
      </c>
      <c r="I10" s="20">
        <v>2480</v>
      </c>
      <c r="J10" s="8">
        <f t="shared" si="1"/>
        <v>62000</v>
      </c>
      <c r="K10" s="16">
        <f t="shared" si="2"/>
        <v>2383.3333333333335</v>
      </c>
      <c r="L10" s="17">
        <f t="shared" si="3"/>
        <v>100.16652800877812</v>
      </c>
      <c r="M10" s="18">
        <f t="shared" si="4"/>
        <v>4.2027913849836972E-2</v>
      </c>
      <c r="N10" s="19">
        <f t="shared" si="5"/>
        <v>59583.25</v>
      </c>
    </row>
    <row r="11" spans="1:14" ht="38.25">
      <c r="A11" s="21">
        <v>6</v>
      </c>
      <c r="B11" s="24" t="s">
        <v>26</v>
      </c>
      <c r="C11" s="22" t="s">
        <v>15</v>
      </c>
      <c r="D11" s="15">
        <v>10</v>
      </c>
      <c r="E11" s="20">
        <v>4296</v>
      </c>
      <c r="F11" s="8">
        <f t="shared" si="6"/>
        <v>42960</v>
      </c>
      <c r="G11" s="20">
        <v>4480</v>
      </c>
      <c r="H11" s="8">
        <f t="shared" si="0"/>
        <v>44800</v>
      </c>
      <c r="I11" s="20">
        <v>4605</v>
      </c>
      <c r="J11" s="8">
        <f t="shared" si="1"/>
        <v>46050</v>
      </c>
      <c r="K11" s="16">
        <f t="shared" si="2"/>
        <v>4460.333333333333</v>
      </c>
      <c r="L11" s="17">
        <f t="shared" si="3"/>
        <v>155.43594607854817</v>
      </c>
      <c r="M11" s="18">
        <f t="shared" si="4"/>
        <v>3.4848504464213774E-2</v>
      </c>
      <c r="N11" s="19">
        <f t="shared" si="5"/>
        <v>44603.3</v>
      </c>
    </row>
    <row r="12" spans="1:14" ht="25.5">
      <c r="A12" s="21">
        <v>7</v>
      </c>
      <c r="B12" s="24" t="s">
        <v>27</v>
      </c>
      <c r="C12" s="22" t="s">
        <v>15</v>
      </c>
      <c r="D12" s="15">
        <v>200</v>
      </c>
      <c r="E12" s="20">
        <v>231</v>
      </c>
      <c r="F12" s="8">
        <f t="shared" si="6"/>
        <v>46200</v>
      </c>
      <c r="G12" s="20">
        <v>234</v>
      </c>
      <c r="H12" s="8">
        <f t="shared" si="0"/>
        <v>46800</v>
      </c>
      <c r="I12" s="20">
        <v>239.18</v>
      </c>
      <c r="J12" s="8">
        <f t="shared" si="1"/>
        <v>47836</v>
      </c>
      <c r="K12" s="16">
        <f t="shared" si="2"/>
        <v>234.72666666666669</v>
      </c>
      <c r="L12" s="17">
        <f t="shared" si="3"/>
        <v>4.1381316234906498</v>
      </c>
      <c r="M12" s="18">
        <f t="shared" si="4"/>
        <v>1.7629576060768481E-2</v>
      </c>
      <c r="N12" s="19">
        <f t="shared" si="5"/>
        <v>46946</v>
      </c>
    </row>
    <row r="13" spans="1:14" ht="25.5">
      <c r="A13" s="21">
        <v>8</v>
      </c>
      <c r="B13" s="24" t="s">
        <v>28</v>
      </c>
      <c r="C13" s="22" t="s">
        <v>15</v>
      </c>
      <c r="D13" s="15">
        <v>3500</v>
      </c>
      <c r="E13" s="20">
        <v>6.07</v>
      </c>
      <c r="F13" s="8">
        <f t="shared" si="6"/>
        <v>21245</v>
      </c>
      <c r="G13" s="20">
        <v>6.9</v>
      </c>
      <c r="H13" s="8">
        <f t="shared" si="0"/>
        <v>24150</v>
      </c>
      <c r="I13" s="20">
        <v>6.85</v>
      </c>
      <c r="J13" s="8">
        <f t="shared" si="1"/>
        <v>23975</v>
      </c>
      <c r="K13" s="16">
        <f t="shared" si="2"/>
        <v>6.6066666666666665</v>
      </c>
      <c r="L13" s="17">
        <f t="shared" si="3"/>
        <v>0.46543886100467935</v>
      </c>
      <c r="M13" s="18">
        <f t="shared" si="4"/>
        <v>7.0449878053180523E-2</v>
      </c>
      <c r="N13" s="19">
        <f t="shared" si="5"/>
        <v>23135</v>
      </c>
    </row>
    <row r="14" spans="1:14" ht="25.5">
      <c r="A14" s="21">
        <v>9</v>
      </c>
      <c r="B14" s="24" t="s">
        <v>29</v>
      </c>
      <c r="C14" s="22" t="s">
        <v>15</v>
      </c>
      <c r="D14" s="15">
        <v>360</v>
      </c>
      <c r="E14" s="20">
        <v>84.75</v>
      </c>
      <c r="F14" s="8">
        <f t="shared" si="6"/>
        <v>30510</v>
      </c>
      <c r="G14" s="20">
        <v>90</v>
      </c>
      <c r="H14" s="8">
        <f t="shared" si="0"/>
        <v>32400</v>
      </c>
      <c r="I14" s="20">
        <v>94.8</v>
      </c>
      <c r="J14" s="8">
        <f t="shared" si="1"/>
        <v>34128</v>
      </c>
      <c r="K14" s="16">
        <f t="shared" si="2"/>
        <v>89.850000000000009</v>
      </c>
      <c r="L14" s="17">
        <f t="shared" si="3"/>
        <v>5.0266788240348106</v>
      </c>
      <c r="M14" s="18">
        <f t="shared" si="4"/>
        <v>5.5945228982023483E-2</v>
      </c>
      <c r="N14" s="19">
        <f t="shared" si="5"/>
        <v>32345.999999999996</v>
      </c>
    </row>
    <row r="15" spans="1:14" ht="25.5">
      <c r="A15" s="21">
        <v>10</v>
      </c>
      <c r="B15" s="24" t="s">
        <v>30</v>
      </c>
      <c r="C15" s="22" t="s">
        <v>15</v>
      </c>
      <c r="D15" s="15">
        <v>2000</v>
      </c>
      <c r="E15" s="20">
        <v>7.85</v>
      </c>
      <c r="F15" s="8">
        <f t="shared" si="6"/>
        <v>15700</v>
      </c>
      <c r="G15" s="20">
        <v>7.85</v>
      </c>
      <c r="H15" s="8">
        <f t="shared" si="0"/>
        <v>15700</v>
      </c>
      <c r="I15" s="20">
        <v>7.9</v>
      </c>
      <c r="J15" s="8">
        <f t="shared" si="1"/>
        <v>15800</v>
      </c>
      <c r="K15" s="16">
        <f t="shared" si="2"/>
        <v>7.8666666666666671</v>
      </c>
      <c r="L15" s="17">
        <f t="shared" si="3"/>
        <v>2.88675134594817E-2</v>
      </c>
      <c r="M15" s="18">
        <f t="shared" si="4"/>
        <v>3.6695991685781822E-3</v>
      </c>
      <c r="N15" s="19">
        <f t="shared" si="5"/>
        <v>15740</v>
      </c>
    </row>
    <row r="16" spans="1:14" ht="25.5">
      <c r="A16" s="21">
        <v>11</v>
      </c>
      <c r="B16" s="24" t="s">
        <v>31</v>
      </c>
      <c r="C16" s="22" t="s">
        <v>15</v>
      </c>
      <c r="D16" s="15">
        <v>1500</v>
      </c>
      <c r="E16" s="20">
        <v>6.07</v>
      </c>
      <c r="F16" s="8">
        <f t="shared" si="6"/>
        <v>9105</v>
      </c>
      <c r="G16" s="20">
        <v>4.8499999999999996</v>
      </c>
      <c r="H16" s="8">
        <f t="shared" si="0"/>
        <v>7274.9999999999991</v>
      </c>
      <c r="I16" s="20">
        <v>4.75</v>
      </c>
      <c r="J16" s="8">
        <f t="shared" si="1"/>
        <v>7125</v>
      </c>
      <c r="K16" s="16">
        <f t="shared" si="2"/>
        <v>5.2233333333333336</v>
      </c>
      <c r="L16" s="17">
        <f t="shared" si="3"/>
        <v>0.7349376390778587</v>
      </c>
      <c r="M16" s="18">
        <f t="shared" si="4"/>
        <v>0.14070280263137053</v>
      </c>
      <c r="N16" s="19">
        <f t="shared" si="5"/>
        <v>7830</v>
      </c>
    </row>
    <row r="17" spans="1:14">
      <c r="A17" s="21">
        <v>12</v>
      </c>
      <c r="B17" s="24" t="s">
        <v>32</v>
      </c>
      <c r="C17" s="22" t="s">
        <v>15</v>
      </c>
      <c r="D17" s="15">
        <v>50</v>
      </c>
      <c r="E17" s="20">
        <v>270.2</v>
      </c>
      <c r="F17" s="8">
        <f t="shared" si="6"/>
        <v>13510</v>
      </c>
      <c r="G17" s="20">
        <v>278</v>
      </c>
      <c r="H17" s="8">
        <f t="shared" si="0"/>
        <v>13900</v>
      </c>
      <c r="I17" s="20">
        <v>284</v>
      </c>
      <c r="J17" s="8">
        <f t="shared" si="1"/>
        <v>14200</v>
      </c>
      <c r="K17" s="16">
        <f t="shared" si="2"/>
        <v>277.40000000000003</v>
      </c>
      <c r="L17" s="17">
        <f t="shared" si="3"/>
        <v>6.9195375568024833</v>
      </c>
      <c r="M17" s="18">
        <f t="shared" si="4"/>
        <v>2.4944259397269224E-2</v>
      </c>
      <c r="N17" s="19">
        <f t="shared" si="5"/>
        <v>13869.999999999998</v>
      </c>
    </row>
    <row r="18" spans="1:14" ht="25.5">
      <c r="A18" s="21">
        <v>13</v>
      </c>
      <c r="B18" s="24" t="s">
        <v>33</v>
      </c>
      <c r="C18" s="22" t="s">
        <v>15</v>
      </c>
      <c r="D18" s="15">
        <v>100</v>
      </c>
      <c r="E18" s="20">
        <v>35.950000000000003</v>
      </c>
      <c r="F18" s="8">
        <f t="shared" si="6"/>
        <v>3595.0000000000005</v>
      </c>
      <c r="G18" s="20">
        <v>36.979999999999997</v>
      </c>
      <c r="H18" s="8">
        <f t="shared" si="0"/>
        <v>3697.9999999999995</v>
      </c>
      <c r="I18" s="20">
        <v>38.5</v>
      </c>
      <c r="J18" s="8">
        <f t="shared" si="1"/>
        <v>3850</v>
      </c>
      <c r="K18" s="16">
        <f t="shared" si="2"/>
        <v>37.143333333333338</v>
      </c>
      <c r="L18" s="17">
        <f t="shared" si="3"/>
        <v>1.2828224091172287</v>
      </c>
      <c r="M18" s="18">
        <f t="shared" si="4"/>
        <v>3.4537083616186716E-2</v>
      </c>
      <c r="N18" s="19">
        <f t="shared" si="5"/>
        <v>3714</v>
      </c>
    </row>
    <row r="19" spans="1:14" ht="25.5">
      <c r="A19" s="21">
        <v>14</v>
      </c>
      <c r="B19" s="24" t="s">
        <v>34</v>
      </c>
      <c r="C19" s="22" t="s">
        <v>15</v>
      </c>
      <c r="D19" s="15">
        <v>4700</v>
      </c>
      <c r="E19" s="20">
        <v>3.05</v>
      </c>
      <c r="F19" s="8">
        <f t="shared" si="6"/>
        <v>14335</v>
      </c>
      <c r="G19" s="20">
        <v>3.08</v>
      </c>
      <c r="H19" s="8">
        <f t="shared" si="0"/>
        <v>14476</v>
      </c>
      <c r="I19" s="20">
        <v>3.42</v>
      </c>
      <c r="J19" s="8">
        <f t="shared" si="1"/>
        <v>16074</v>
      </c>
      <c r="K19" s="16">
        <f t="shared" si="2"/>
        <v>3.1833333333333336</v>
      </c>
      <c r="L19" s="17">
        <f t="shared" si="3"/>
        <v>0.20550750189064468</v>
      </c>
      <c r="M19" s="18">
        <f t="shared" si="4"/>
        <v>6.4557330436851731E-2</v>
      </c>
      <c r="N19" s="19">
        <f t="shared" si="5"/>
        <v>14946</v>
      </c>
    </row>
    <row r="20" spans="1:14" ht="25.5">
      <c r="A20" s="21">
        <v>15</v>
      </c>
      <c r="B20" s="24" t="s">
        <v>35</v>
      </c>
      <c r="C20" s="22" t="s">
        <v>15</v>
      </c>
      <c r="D20" s="15">
        <v>100</v>
      </c>
      <c r="E20" s="20">
        <v>292.5</v>
      </c>
      <c r="F20" s="8">
        <f t="shared" si="6"/>
        <v>29250</v>
      </c>
      <c r="G20" s="20">
        <v>297</v>
      </c>
      <c r="H20" s="8">
        <f t="shared" si="0"/>
        <v>29700</v>
      </c>
      <c r="I20" s="20">
        <v>298.89999999999998</v>
      </c>
      <c r="J20" s="8">
        <f t="shared" si="1"/>
        <v>29889.999999999996</v>
      </c>
      <c r="K20" s="16">
        <f t="shared" si="2"/>
        <v>296.13333333333333</v>
      </c>
      <c r="L20" s="17">
        <f t="shared" si="3"/>
        <v>3.2868424564212493</v>
      </c>
      <c r="M20" s="18">
        <f t="shared" si="4"/>
        <v>1.1099197849238797E-2</v>
      </c>
      <c r="N20" s="19">
        <f t="shared" si="5"/>
        <v>29613</v>
      </c>
    </row>
    <row r="21" spans="1:14">
      <c r="A21" s="21">
        <v>16</v>
      </c>
      <c r="B21" s="24" t="s">
        <v>36</v>
      </c>
      <c r="C21" s="22" t="s">
        <v>15</v>
      </c>
      <c r="D21" s="15">
        <v>1200</v>
      </c>
      <c r="E21" s="20">
        <v>158.5</v>
      </c>
      <c r="F21" s="8">
        <f t="shared" si="6"/>
        <v>190200</v>
      </c>
      <c r="G21" s="20">
        <v>168</v>
      </c>
      <c r="H21" s="8">
        <f t="shared" si="0"/>
        <v>201600</v>
      </c>
      <c r="I21" s="20">
        <v>176.8</v>
      </c>
      <c r="J21" s="8">
        <f t="shared" si="1"/>
        <v>212160</v>
      </c>
      <c r="K21" s="16">
        <f t="shared" si="2"/>
        <v>167.76666666666668</v>
      </c>
      <c r="L21" s="17">
        <f t="shared" si="3"/>
        <v>9.1522310576893453</v>
      </c>
      <c r="M21" s="18">
        <f t="shared" si="4"/>
        <v>5.4553334339495399E-2</v>
      </c>
      <c r="N21" s="19">
        <f t="shared" si="5"/>
        <v>201324</v>
      </c>
    </row>
    <row r="22" spans="1:14">
      <c r="A22" s="21">
        <v>17</v>
      </c>
      <c r="B22" s="24" t="s">
        <v>37</v>
      </c>
      <c r="C22" s="22" t="s">
        <v>15</v>
      </c>
      <c r="D22" s="15">
        <v>525</v>
      </c>
      <c r="E22" s="20">
        <v>270.2</v>
      </c>
      <c r="F22" s="8">
        <f t="shared" si="6"/>
        <v>141855</v>
      </c>
      <c r="G22" s="20">
        <v>278.60000000000002</v>
      </c>
      <c r="H22" s="8">
        <f t="shared" si="0"/>
        <v>146265</v>
      </c>
      <c r="I22" s="20">
        <v>284</v>
      </c>
      <c r="J22" s="8">
        <f t="shared" si="1"/>
        <v>149100</v>
      </c>
      <c r="K22" s="16">
        <f t="shared" si="2"/>
        <v>277.59999999999997</v>
      </c>
      <c r="L22" s="17">
        <f t="shared" si="3"/>
        <v>6.9541354602854915</v>
      </c>
      <c r="M22" s="18">
        <f t="shared" si="4"/>
        <v>2.5050920245985202E-2</v>
      </c>
      <c r="N22" s="19">
        <f t="shared" si="5"/>
        <v>145740</v>
      </c>
    </row>
    <row r="23" spans="1:14">
      <c r="A23" s="21">
        <v>18</v>
      </c>
      <c r="B23" s="24" t="s">
        <v>38</v>
      </c>
      <c r="C23" s="22" t="s">
        <v>15</v>
      </c>
      <c r="D23" s="15">
        <v>25</v>
      </c>
      <c r="E23" s="20">
        <v>270.2</v>
      </c>
      <c r="F23" s="8">
        <f t="shared" si="6"/>
        <v>6755</v>
      </c>
      <c r="G23" s="20">
        <v>385</v>
      </c>
      <c r="H23" s="8">
        <f t="shared" si="0"/>
        <v>9625</v>
      </c>
      <c r="I23" s="20">
        <v>284</v>
      </c>
      <c r="J23" s="8">
        <f t="shared" si="1"/>
        <v>7100</v>
      </c>
      <c r="K23" s="16">
        <f t="shared" si="2"/>
        <v>313.06666666666666</v>
      </c>
      <c r="L23" s="17">
        <f t="shared" si="3"/>
        <v>62.677055876399471</v>
      </c>
      <c r="M23" s="18">
        <f t="shared" si="4"/>
        <v>0.2002035430464208</v>
      </c>
      <c r="N23" s="19">
        <f t="shared" si="5"/>
        <v>7826.75</v>
      </c>
    </row>
    <row r="24" spans="1:14">
      <c r="A24" s="21">
        <v>19</v>
      </c>
      <c r="B24" s="24" t="s">
        <v>39</v>
      </c>
      <c r="C24" s="22" t="s">
        <v>15</v>
      </c>
      <c r="D24" s="15">
        <v>30</v>
      </c>
      <c r="E24" s="20">
        <v>355.2</v>
      </c>
      <c r="F24" s="8">
        <f t="shared" si="6"/>
        <v>10656</v>
      </c>
      <c r="G24" s="20">
        <v>297</v>
      </c>
      <c r="H24" s="8">
        <f t="shared" si="0"/>
        <v>8910</v>
      </c>
      <c r="I24" s="20">
        <v>389</v>
      </c>
      <c r="J24" s="8">
        <f t="shared" si="1"/>
        <v>11670</v>
      </c>
      <c r="K24" s="16">
        <f t="shared" si="2"/>
        <v>347.06666666666666</v>
      </c>
      <c r="L24" s="17">
        <f t="shared" si="3"/>
        <v>46.536150822057508</v>
      </c>
      <c r="M24" s="18">
        <f t="shared" si="4"/>
        <v>0.13408418408199435</v>
      </c>
      <c r="N24" s="19">
        <f t="shared" si="5"/>
        <v>10412.1</v>
      </c>
    </row>
    <row r="25" spans="1:14">
      <c r="A25" s="21">
        <v>20</v>
      </c>
      <c r="B25" s="24" t="s">
        <v>40</v>
      </c>
      <c r="C25" s="22" t="s">
        <v>15</v>
      </c>
      <c r="D25" s="15">
        <v>50</v>
      </c>
      <c r="E25" s="20">
        <v>288.60000000000002</v>
      </c>
      <c r="F25" s="8">
        <f t="shared" si="6"/>
        <v>14430.000000000002</v>
      </c>
      <c r="G25" s="20">
        <v>2498</v>
      </c>
      <c r="H25" s="8">
        <f t="shared" si="0"/>
        <v>124900</v>
      </c>
      <c r="I25" s="20">
        <v>321</v>
      </c>
      <c r="J25" s="8">
        <f t="shared" si="1"/>
        <v>16050</v>
      </c>
      <c r="K25" s="16">
        <f>(E25+G25+I25)/3</f>
        <v>1035.8666666666666</v>
      </c>
      <c r="L25" s="17">
        <f t="shared" si="3"/>
        <v>1266.3482354128873</v>
      </c>
      <c r="M25" s="18">
        <f t="shared" si="4"/>
        <v>1.2225011926369747</v>
      </c>
      <c r="N25" s="19">
        <f t="shared" si="5"/>
        <v>51793.499999999993</v>
      </c>
    </row>
    <row r="26" spans="1:14">
      <c r="A26" s="21">
        <v>21</v>
      </c>
      <c r="B26" s="24" t="s">
        <v>41</v>
      </c>
      <c r="C26" s="22" t="s">
        <v>16</v>
      </c>
      <c r="D26" s="15">
        <v>1</v>
      </c>
      <c r="E26" s="20">
        <v>2075</v>
      </c>
      <c r="F26" s="8">
        <f t="shared" si="6"/>
        <v>2075</v>
      </c>
      <c r="G26" s="20">
        <v>1250</v>
      </c>
      <c r="H26" s="8">
        <f t="shared" si="0"/>
        <v>1250</v>
      </c>
      <c r="I26" s="20">
        <v>2500</v>
      </c>
      <c r="J26" s="8">
        <f t="shared" si="1"/>
        <v>2500</v>
      </c>
      <c r="K26" s="16">
        <f t="shared" si="2"/>
        <v>1941.6666666666667</v>
      </c>
      <c r="L26" s="17">
        <f t="shared" si="3"/>
        <v>635.57716552227794</v>
      </c>
      <c r="M26" s="18">
        <f t="shared" si="4"/>
        <v>0.32733587923894142</v>
      </c>
      <c r="N26" s="19">
        <f t="shared" si="5"/>
        <v>1941.67</v>
      </c>
    </row>
    <row r="27" spans="1:14">
      <c r="A27" s="21">
        <v>22</v>
      </c>
      <c r="B27" s="24" t="s">
        <v>42</v>
      </c>
      <c r="C27" s="22" t="s">
        <v>16</v>
      </c>
      <c r="D27" s="15">
        <v>6</v>
      </c>
      <c r="E27" s="20">
        <v>1213</v>
      </c>
      <c r="F27" s="8">
        <f t="shared" si="6"/>
        <v>7278</v>
      </c>
      <c r="G27" s="20">
        <v>99.1</v>
      </c>
      <c r="H27" s="8">
        <f t="shared" si="0"/>
        <v>594.59999999999991</v>
      </c>
      <c r="I27" s="20">
        <v>1274</v>
      </c>
      <c r="J27" s="8">
        <f t="shared" si="1"/>
        <v>7644</v>
      </c>
      <c r="K27" s="16">
        <f t="shared" si="2"/>
        <v>862.0333333333333</v>
      </c>
      <c r="L27" s="17">
        <f t="shared" si="3"/>
        <v>661.42324069640415</v>
      </c>
      <c r="M27" s="18">
        <f t="shared" si="4"/>
        <v>0.7672826735583359</v>
      </c>
      <c r="N27" s="19">
        <f t="shared" si="5"/>
        <v>5172.18</v>
      </c>
    </row>
    <row r="28" spans="1:14" ht="25.5">
      <c r="A28" s="21">
        <v>23</v>
      </c>
      <c r="B28" s="24" t="s">
        <v>43</v>
      </c>
      <c r="C28" s="22" t="s">
        <v>15</v>
      </c>
      <c r="D28" s="15">
        <v>100</v>
      </c>
      <c r="E28" s="20">
        <v>67.8</v>
      </c>
      <c r="F28" s="8">
        <f t="shared" si="6"/>
        <v>6780</v>
      </c>
      <c r="G28" s="20">
        <v>1069</v>
      </c>
      <c r="H28" s="8">
        <f t="shared" si="0"/>
        <v>106900</v>
      </c>
      <c r="I28" s="20">
        <v>69.239999999999995</v>
      </c>
      <c r="J28" s="8">
        <f t="shared" si="1"/>
        <v>6923.9999999999991</v>
      </c>
      <c r="K28" s="16">
        <f t="shared" si="2"/>
        <v>402.01333333333332</v>
      </c>
      <c r="L28" s="17">
        <f t="shared" si="3"/>
        <v>577.6278460508405</v>
      </c>
      <c r="M28" s="18">
        <f t="shared" si="4"/>
        <v>1.4368375328782805</v>
      </c>
      <c r="N28" s="19">
        <f t="shared" si="5"/>
        <v>40201</v>
      </c>
    </row>
    <row r="29" spans="1:14" ht="25.5">
      <c r="A29" s="21">
        <v>24</v>
      </c>
      <c r="B29" s="24" t="s">
        <v>44</v>
      </c>
      <c r="C29" s="22" t="s">
        <v>15</v>
      </c>
      <c r="D29" s="15">
        <v>750</v>
      </c>
      <c r="E29" s="20">
        <v>1057.5999999999999</v>
      </c>
      <c r="F29" s="8">
        <f t="shared" si="6"/>
        <v>793199.99999999988</v>
      </c>
      <c r="G29" s="20">
        <v>484</v>
      </c>
      <c r="H29" s="8">
        <f t="shared" si="0"/>
        <v>363000</v>
      </c>
      <c r="I29" s="20">
        <v>1097</v>
      </c>
      <c r="J29" s="8">
        <f t="shared" si="1"/>
        <v>822750</v>
      </c>
      <c r="K29" s="16">
        <f t="shared" si="2"/>
        <v>879.5333333333333</v>
      </c>
      <c r="L29" s="17">
        <f t="shared" si="3"/>
        <v>343.10793248383698</v>
      </c>
      <c r="M29" s="18">
        <f t="shared" si="4"/>
        <v>0.39010225022796596</v>
      </c>
      <c r="N29" s="19">
        <f t="shared" si="5"/>
        <v>659647.5</v>
      </c>
    </row>
    <row r="30" spans="1:14">
      <c r="A30" s="21">
        <v>25</v>
      </c>
      <c r="B30" s="24" t="s">
        <v>45</v>
      </c>
      <c r="C30" s="22" t="s">
        <v>15</v>
      </c>
      <c r="D30" s="15">
        <v>25</v>
      </c>
      <c r="E30" s="20">
        <v>447.9</v>
      </c>
      <c r="F30" s="8">
        <f t="shared" si="6"/>
        <v>11197.5</v>
      </c>
      <c r="G30" s="20">
        <v>3040</v>
      </c>
      <c r="H30" s="8">
        <f t="shared" si="0"/>
        <v>76000</v>
      </c>
      <c r="I30" s="20">
        <v>499</v>
      </c>
      <c r="J30" s="8">
        <f t="shared" si="1"/>
        <v>12475</v>
      </c>
      <c r="K30" s="16">
        <f t="shared" si="2"/>
        <v>1328.9666666666667</v>
      </c>
      <c r="L30" s="17">
        <f t="shared" si="3"/>
        <v>1482.0185907515913</v>
      </c>
      <c r="M30" s="18">
        <f t="shared" si="4"/>
        <v>1.1151661120807579</v>
      </c>
      <c r="N30" s="19">
        <f t="shared" si="5"/>
        <v>33224.25</v>
      </c>
    </row>
    <row r="31" spans="1:14">
      <c r="A31" s="21">
        <v>26</v>
      </c>
      <c r="B31" s="24" t="s">
        <v>46</v>
      </c>
      <c r="C31" s="22" t="s">
        <v>15</v>
      </c>
      <c r="D31" s="15">
        <v>1</v>
      </c>
      <c r="E31" s="20">
        <v>2952</v>
      </c>
      <c r="F31" s="8">
        <f t="shared" si="6"/>
        <v>2952</v>
      </c>
      <c r="G31" s="20">
        <v>2878</v>
      </c>
      <c r="H31" s="8">
        <f t="shared" si="0"/>
        <v>2878</v>
      </c>
      <c r="I31" s="20">
        <v>3150</v>
      </c>
      <c r="J31" s="8">
        <f t="shared" si="1"/>
        <v>3150</v>
      </c>
      <c r="K31" s="16">
        <f t="shared" si="2"/>
        <v>2993.3333333333335</v>
      </c>
      <c r="L31" s="17">
        <f t="shared" si="3"/>
        <v>140.63190723777208</v>
      </c>
      <c r="M31" s="18">
        <f t="shared" si="4"/>
        <v>4.6981706204155482E-2</v>
      </c>
      <c r="N31" s="19">
        <f t="shared" si="5"/>
        <v>2993.33</v>
      </c>
    </row>
    <row r="32" spans="1:14">
      <c r="A32" s="21">
        <v>27</v>
      </c>
      <c r="B32" s="24" t="s">
        <v>47</v>
      </c>
      <c r="C32" s="22" t="s">
        <v>16</v>
      </c>
      <c r="D32" s="15">
        <v>1</v>
      </c>
      <c r="E32" s="20">
        <v>2726</v>
      </c>
      <c r="F32" s="8">
        <f t="shared" si="6"/>
        <v>2726</v>
      </c>
      <c r="G32" s="20">
        <v>3040</v>
      </c>
      <c r="H32" s="8">
        <f t="shared" si="0"/>
        <v>3040</v>
      </c>
      <c r="I32" s="20">
        <v>2938</v>
      </c>
      <c r="J32" s="8">
        <f t="shared" si="1"/>
        <v>2938</v>
      </c>
      <c r="K32" s="16">
        <f t="shared" si="2"/>
        <v>2901.3333333333335</v>
      </c>
      <c r="L32" s="17">
        <f t="shared" si="3"/>
        <v>160.17906646417106</v>
      </c>
      <c r="M32" s="18">
        <f t="shared" si="4"/>
        <v>5.5208777503735429E-2</v>
      </c>
      <c r="N32" s="19">
        <f t="shared" si="5"/>
        <v>2901.33</v>
      </c>
    </row>
    <row r="33" spans="1:14">
      <c r="A33" s="21">
        <v>28</v>
      </c>
      <c r="B33" s="24" t="s">
        <v>48</v>
      </c>
      <c r="C33" s="22" t="s">
        <v>16</v>
      </c>
      <c r="D33" s="15">
        <v>1</v>
      </c>
      <c r="E33" s="20">
        <v>2952</v>
      </c>
      <c r="F33" s="8">
        <f t="shared" si="6"/>
        <v>2952</v>
      </c>
      <c r="G33" s="20">
        <v>2878</v>
      </c>
      <c r="H33" s="8">
        <f t="shared" si="0"/>
        <v>2878</v>
      </c>
      <c r="I33" s="20">
        <v>3150</v>
      </c>
      <c r="J33" s="8">
        <f t="shared" si="1"/>
        <v>3150</v>
      </c>
      <c r="K33" s="16">
        <f t="shared" si="2"/>
        <v>2993.3333333333335</v>
      </c>
      <c r="L33" s="17">
        <f t="shared" si="3"/>
        <v>140.63190723777208</v>
      </c>
      <c r="M33" s="18">
        <f t="shared" si="4"/>
        <v>4.6981706204155482E-2</v>
      </c>
      <c r="N33" s="19">
        <f t="shared" si="5"/>
        <v>2993.33</v>
      </c>
    </row>
    <row r="34" spans="1:14">
      <c r="A34" s="21">
        <v>29</v>
      </c>
      <c r="B34" s="24" t="s">
        <v>49</v>
      </c>
      <c r="C34" s="22" t="s">
        <v>16</v>
      </c>
      <c r="D34" s="15">
        <v>1</v>
      </c>
      <c r="E34" s="20">
        <v>2726</v>
      </c>
      <c r="F34" s="8">
        <f t="shared" si="6"/>
        <v>2726</v>
      </c>
      <c r="G34" s="20">
        <v>2878</v>
      </c>
      <c r="H34" s="8">
        <f t="shared" si="0"/>
        <v>2878</v>
      </c>
      <c r="I34" s="20">
        <v>2938</v>
      </c>
      <c r="J34" s="8">
        <f t="shared" si="1"/>
        <v>2938</v>
      </c>
      <c r="K34" s="16">
        <f t="shared" si="2"/>
        <v>2847.3333333333335</v>
      </c>
      <c r="L34" s="17">
        <f t="shared" si="3"/>
        <v>109.27640794486855</v>
      </c>
      <c r="M34" s="18">
        <f t="shared" si="4"/>
        <v>3.8378508994919881E-2</v>
      </c>
      <c r="N34" s="19">
        <f t="shared" si="5"/>
        <v>2847.33</v>
      </c>
    </row>
    <row r="35" spans="1:14">
      <c r="A35" s="21">
        <v>30</v>
      </c>
      <c r="B35" s="24" t="s">
        <v>50</v>
      </c>
      <c r="C35" s="22" t="s">
        <v>16</v>
      </c>
      <c r="D35" s="15">
        <v>2</v>
      </c>
      <c r="E35" s="20">
        <v>2726</v>
      </c>
      <c r="F35" s="8">
        <f t="shared" si="6"/>
        <v>5452</v>
      </c>
      <c r="G35" s="20">
        <v>2878</v>
      </c>
      <c r="H35" s="8">
        <f t="shared" si="0"/>
        <v>5756</v>
      </c>
      <c r="I35" s="20">
        <v>2938</v>
      </c>
      <c r="J35" s="8">
        <f t="shared" si="1"/>
        <v>5876</v>
      </c>
      <c r="K35" s="16">
        <f t="shared" si="2"/>
        <v>2847.3333333333335</v>
      </c>
      <c r="L35" s="17">
        <f t="shared" si="3"/>
        <v>109.27640794486855</v>
      </c>
      <c r="M35" s="18">
        <f t="shared" si="4"/>
        <v>3.8378508994919881E-2</v>
      </c>
      <c r="N35" s="19">
        <f t="shared" si="5"/>
        <v>5694.66</v>
      </c>
    </row>
    <row r="36" spans="1:14">
      <c r="A36" s="21">
        <v>31</v>
      </c>
      <c r="B36" s="24" t="s">
        <v>51</v>
      </c>
      <c r="C36" s="22" t="s">
        <v>16</v>
      </c>
      <c r="D36" s="15">
        <v>1</v>
      </c>
      <c r="E36" s="20">
        <v>2726</v>
      </c>
      <c r="F36" s="8">
        <f t="shared" si="6"/>
        <v>2726</v>
      </c>
      <c r="G36" s="20">
        <v>2878</v>
      </c>
      <c r="H36" s="8">
        <f t="shared" si="0"/>
        <v>2878</v>
      </c>
      <c r="I36" s="20">
        <v>2938</v>
      </c>
      <c r="J36" s="8">
        <f t="shared" si="1"/>
        <v>2938</v>
      </c>
      <c r="K36" s="16">
        <f t="shared" si="2"/>
        <v>2847.3333333333335</v>
      </c>
      <c r="L36" s="17">
        <f t="shared" si="3"/>
        <v>109.27640794486855</v>
      </c>
      <c r="M36" s="18">
        <f t="shared" si="4"/>
        <v>3.8378508994919881E-2</v>
      </c>
      <c r="N36" s="19">
        <f t="shared" si="5"/>
        <v>2847.33</v>
      </c>
    </row>
    <row r="37" spans="1:14">
      <c r="A37" s="21">
        <v>32</v>
      </c>
      <c r="B37" s="24" t="s">
        <v>52</v>
      </c>
      <c r="C37" s="22" t="s">
        <v>16</v>
      </c>
      <c r="D37" s="15">
        <v>1</v>
      </c>
      <c r="E37" s="20">
        <v>2075</v>
      </c>
      <c r="F37" s="8">
        <f t="shared" si="6"/>
        <v>2075</v>
      </c>
      <c r="G37" s="20">
        <v>2498</v>
      </c>
      <c r="H37" s="8">
        <f t="shared" si="0"/>
        <v>2498</v>
      </c>
      <c r="I37" s="20">
        <v>2500</v>
      </c>
      <c r="J37" s="8">
        <f t="shared" si="1"/>
        <v>2500</v>
      </c>
      <c r="K37" s="16">
        <f t="shared" si="2"/>
        <v>2357.6666666666665</v>
      </c>
      <c r="L37" s="17">
        <f t="shared" si="3"/>
        <v>244.79855664062509</v>
      </c>
      <c r="M37" s="18">
        <f t="shared" si="4"/>
        <v>0.10383085959591055</v>
      </c>
      <c r="N37" s="19">
        <f t="shared" si="5"/>
        <v>2357.67</v>
      </c>
    </row>
    <row r="38" spans="1:14">
      <c r="A38" s="21">
        <v>33</v>
      </c>
      <c r="B38" s="24" t="s">
        <v>53</v>
      </c>
      <c r="C38" s="22" t="s">
        <v>16</v>
      </c>
      <c r="D38" s="15">
        <v>9</v>
      </c>
      <c r="E38" s="20">
        <v>2075</v>
      </c>
      <c r="F38" s="8">
        <f t="shared" si="6"/>
        <v>18675</v>
      </c>
      <c r="G38" s="20">
        <v>2498</v>
      </c>
      <c r="H38" s="8">
        <f t="shared" si="0"/>
        <v>22482</v>
      </c>
      <c r="I38" s="20">
        <v>2500</v>
      </c>
      <c r="J38" s="8">
        <f t="shared" si="1"/>
        <v>22500</v>
      </c>
      <c r="K38" s="16">
        <f t="shared" si="2"/>
        <v>2357.6666666666665</v>
      </c>
      <c r="L38" s="17">
        <f t="shared" si="3"/>
        <v>244.79855664062509</v>
      </c>
      <c r="M38" s="18">
        <f t="shared" si="4"/>
        <v>0.10383085959591055</v>
      </c>
      <c r="N38" s="19">
        <f t="shared" si="5"/>
        <v>21219.03</v>
      </c>
    </row>
    <row r="39" spans="1:14">
      <c r="A39" s="21">
        <v>34</v>
      </c>
      <c r="B39" s="24" t="s">
        <v>54</v>
      </c>
      <c r="C39" s="22" t="s">
        <v>16</v>
      </c>
      <c r="D39" s="15">
        <v>1</v>
      </c>
      <c r="E39" s="20">
        <v>2075</v>
      </c>
      <c r="F39" s="8">
        <f t="shared" si="6"/>
        <v>2075</v>
      </c>
      <c r="G39" s="20">
        <v>2498</v>
      </c>
      <c r="H39" s="8">
        <f t="shared" si="0"/>
        <v>2498</v>
      </c>
      <c r="I39" s="20">
        <v>2500</v>
      </c>
      <c r="J39" s="8">
        <f t="shared" si="1"/>
        <v>2500</v>
      </c>
      <c r="K39" s="16">
        <f t="shared" si="2"/>
        <v>2357.6666666666665</v>
      </c>
      <c r="L39" s="17">
        <f t="shared" si="3"/>
        <v>244.79855664062509</v>
      </c>
      <c r="M39" s="18">
        <f t="shared" si="4"/>
        <v>0.10383085959591055</v>
      </c>
      <c r="N39" s="19">
        <f t="shared" si="5"/>
        <v>2357.67</v>
      </c>
    </row>
    <row r="40" spans="1:14">
      <c r="A40" s="21">
        <v>35</v>
      </c>
      <c r="B40" s="24" t="s">
        <v>55</v>
      </c>
      <c r="C40" s="22" t="s">
        <v>16</v>
      </c>
      <c r="D40" s="15">
        <v>2</v>
      </c>
      <c r="E40" s="20">
        <v>2726</v>
      </c>
      <c r="F40" s="8">
        <f t="shared" si="6"/>
        <v>5452</v>
      </c>
      <c r="G40" s="20">
        <v>2878</v>
      </c>
      <c r="H40" s="8">
        <f t="shared" si="0"/>
        <v>5756</v>
      </c>
      <c r="I40" s="20">
        <v>2938</v>
      </c>
      <c r="J40" s="8">
        <f t="shared" si="1"/>
        <v>5876</v>
      </c>
      <c r="K40" s="16">
        <f t="shared" si="2"/>
        <v>2847.3333333333335</v>
      </c>
      <c r="L40" s="17">
        <f t="shared" si="3"/>
        <v>109.27640794486855</v>
      </c>
      <c r="M40" s="18">
        <f t="shared" si="4"/>
        <v>3.8378508994919881E-2</v>
      </c>
      <c r="N40" s="19">
        <f t="shared" si="5"/>
        <v>5694.66</v>
      </c>
    </row>
    <row r="41" spans="1:14">
      <c r="A41" s="21">
        <v>36</v>
      </c>
      <c r="B41" s="24" t="s">
        <v>56</v>
      </c>
      <c r="C41" s="22" t="s">
        <v>16</v>
      </c>
      <c r="D41" s="15">
        <v>2</v>
      </c>
      <c r="E41" s="20">
        <v>2075</v>
      </c>
      <c r="F41" s="8">
        <f t="shared" si="6"/>
        <v>4150</v>
      </c>
      <c r="G41" s="20">
        <v>2498</v>
      </c>
      <c r="H41" s="8">
        <f t="shared" si="0"/>
        <v>4996</v>
      </c>
      <c r="I41" s="20">
        <v>2500</v>
      </c>
      <c r="J41" s="8">
        <f t="shared" si="1"/>
        <v>5000</v>
      </c>
      <c r="K41" s="16">
        <f t="shared" si="2"/>
        <v>2357.6666666666665</v>
      </c>
      <c r="L41" s="17">
        <f t="shared" si="3"/>
        <v>244.79855664062509</v>
      </c>
      <c r="M41" s="18">
        <f t="shared" si="4"/>
        <v>0.10383085959591055</v>
      </c>
      <c r="N41" s="19">
        <f t="shared" si="5"/>
        <v>4715.34</v>
      </c>
    </row>
    <row r="42" spans="1:14">
      <c r="A42" s="21">
        <v>37</v>
      </c>
      <c r="B42" s="24" t="s">
        <v>57</v>
      </c>
      <c r="C42" s="22" t="s">
        <v>16</v>
      </c>
      <c r="D42" s="15">
        <v>3</v>
      </c>
      <c r="E42" s="20">
        <v>2075</v>
      </c>
      <c r="F42" s="8">
        <f t="shared" si="6"/>
        <v>6225</v>
      </c>
      <c r="G42" s="20">
        <v>2878</v>
      </c>
      <c r="H42" s="8">
        <f t="shared" si="0"/>
        <v>8634</v>
      </c>
      <c r="I42" s="20">
        <v>2938</v>
      </c>
      <c r="J42" s="8">
        <f t="shared" si="1"/>
        <v>8814</v>
      </c>
      <c r="K42" s="16">
        <f t="shared" si="2"/>
        <v>2630.3333333333335</v>
      </c>
      <c r="L42" s="17">
        <f t="shared" si="3"/>
        <v>481.86754749965672</v>
      </c>
      <c r="M42" s="18">
        <f t="shared" si="4"/>
        <v>0.18319638100354455</v>
      </c>
      <c r="N42" s="19">
        <f t="shared" si="5"/>
        <v>7890.99</v>
      </c>
    </row>
    <row r="43" spans="1:14">
      <c r="A43" s="21">
        <v>38</v>
      </c>
      <c r="B43" s="24" t="s">
        <v>58</v>
      </c>
      <c r="C43" s="22" t="s">
        <v>16</v>
      </c>
      <c r="D43" s="15">
        <v>1</v>
      </c>
      <c r="E43" s="20">
        <v>2358</v>
      </c>
      <c r="F43" s="8">
        <f t="shared" si="6"/>
        <v>2358</v>
      </c>
      <c r="G43" s="20">
        <v>2498</v>
      </c>
      <c r="H43" s="8">
        <f t="shared" si="0"/>
        <v>2498</v>
      </c>
      <c r="I43" s="20">
        <v>2500</v>
      </c>
      <c r="J43" s="8">
        <f t="shared" si="1"/>
        <v>2500</v>
      </c>
      <c r="K43" s="16">
        <f t="shared" si="2"/>
        <v>2452</v>
      </c>
      <c r="L43" s="17">
        <f t="shared" si="3"/>
        <v>81.412529748190479</v>
      </c>
      <c r="M43" s="18">
        <f t="shared" si="4"/>
        <v>3.3202499897304436E-2</v>
      </c>
      <c r="N43" s="19">
        <f t="shared" si="5"/>
        <v>2452</v>
      </c>
    </row>
    <row r="44" spans="1:14">
      <c r="A44" s="21">
        <v>39</v>
      </c>
      <c r="B44" s="24" t="s">
        <v>59</v>
      </c>
      <c r="C44" s="22" t="s">
        <v>16</v>
      </c>
      <c r="D44" s="15">
        <v>1</v>
      </c>
      <c r="E44" s="20">
        <v>2830</v>
      </c>
      <c r="F44" s="8">
        <f t="shared" si="6"/>
        <v>2830</v>
      </c>
      <c r="G44" s="20">
        <v>2950</v>
      </c>
      <c r="H44" s="8">
        <f t="shared" si="0"/>
        <v>2950</v>
      </c>
      <c r="I44" s="20">
        <v>2980</v>
      </c>
      <c r="J44" s="8">
        <f t="shared" si="1"/>
        <v>2980</v>
      </c>
      <c r="K44" s="16">
        <f t="shared" si="2"/>
        <v>2920</v>
      </c>
      <c r="L44" s="17">
        <f t="shared" si="3"/>
        <v>79.372539331937716</v>
      </c>
      <c r="M44" s="18">
        <f t="shared" si="4"/>
        <v>2.7182376483540313E-2</v>
      </c>
      <c r="N44" s="19">
        <f t="shared" si="5"/>
        <v>2920</v>
      </c>
    </row>
    <row r="45" spans="1:14">
      <c r="A45" s="21">
        <v>40</v>
      </c>
      <c r="B45" s="24" t="s">
        <v>60</v>
      </c>
      <c r="C45" s="22" t="s">
        <v>16</v>
      </c>
      <c r="D45" s="15">
        <v>1</v>
      </c>
      <c r="E45" s="20">
        <v>2358</v>
      </c>
      <c r="F45" s="8">
        <f t="shared" si="6"/>
        <v>2358</v>
      </c>
      <c r="G45" s="20">
        <v>2440</v>
      </c>
      <c r="H45" s="8">
        <f t="shared" si="0"/>
        <v>2440</v>
      </c>
      <c r="I45" s="20">
        <v>2501</v>
      </c>
      <c r="J45" s="8">
        <f t="shared" si="1"/>
        <v>2501</v>
      </c>
      <c r="K45" s="16">
        <f t="shared" si="2"/>
        <v>2433</v>
      </c>
      <c r="L45" s="17">
        <f t="shared" si="3"/>
        <v>71.756532803640951</v>
      </c>
      <c r="M45" s="18">
        <f t="shared" si="4"/>
        <v>2.9493026224266729E-2</v>
      </c>
      <c r="N45" s="19">
        <f t="shared" si="5"/>
        <v>2433</v>
      </c>
    </row>
    <row r="46" spans="1:14">
      <c r="A46" s="21">
        <v>41</v>
      </c>
      <c r="B46" s="24" t="s">
        <v>61</v>
      </c>
      <c r="C46" s="22" t="s">
        <v>15</v>
      </c>
      <c r="D46" s="15">
        <v>300</v>
      </c>
      <c r="E46" s="20">
        <v>5.5</v>
      </c>
      <c r="F46" s="8">
        <f t="shared" si="6"/>
        <v>1650</v>
      </c>
      <c r="G46" s="20">
        <v>5.8</v>
      </c>
      <c r="H46" s="8">
        <f t="shared" si="0"/>
        <v>1740</v>
      </c>
      <c r="I46" s="20">
        <v>5.95</v>
      </c>
      <c r="J46" s="8">
        <f t="shared" si="1"/>
        <v>1785</v>
      </c>
      <c r="K46" s="16">
        <f t="shared" si="2"/>
        <v>5.75</v>
      </c>
      <c r="L46" s="17">
        <f t="shared" si="3"/>
        <v>0.22912878474779208</v>
      </c>
      <c r="M46" s="18">
        <f t="shared" si="4"/>
        <v>3.9848484303963837E-2</v>
      </c>
      <c r="N46" s="19">
        <f t="shared" si="5"/>
        <v>1725</v>
      </c>
    </row>
    <row r="47" spans="1:14">
      <c r="A47" s="21">
        <v>42</v>
      </c>
      <c r="B47" s="24" t="s">
        <v>62</v>
      </c>
      <c r="C47" s="22" t="s">
        <v>15</v>
      </c>
      <c r="D47" s="15">
        <v>2000</v>
      </c>
      <c r="E47" s="20">
        <v>1.75</v>
      </c>
      <c r="F47" s="8">
        <f t="shared" si="6"/>
        <v>3500</v>
      </c>
      <c r="G47" s="20">
        <v>1.8</v>
      </c>
      <c r="H47" s="8">
        <f t="shared" si="0"/>
        <v>3600</v>
      </c>
      <c r="I47" s="20">
        <v>1.95</v>
      </c>
      <c r="J47" s="8">
        <f t="shared" si="1"/>
        <v>3900</v>
      </c>
      <c r="K47" s="16">
        <f t="shared" si="2"/>
        <v>1.8333333333333333</v>
      </c>
      <c r="L47" s="17">
        <f t="shared" si="3"/>
        <v>0.10408329997330661</v>
      </c>
      <c r="M47" s="18">
        <f t="shared" si="4"/>
        <v>5.6772709076349064E-2</v>
      </c>
      <c r="N47" s="19">
        <f t="shared" si="5"/>
        <v>3660</v>
      </c>
    </row>
    <row r="48" spans="1:14">
      <c r="A48" s="21">
        <v>43</v>
      </c>
      <c r="B48" s="24" t="s">
        <v>63</v>
      </c>
      <c r="C48" s="22" t="s">
        <v>15</v>
      </c>
      <c r="D48" s="15">
        <v>500</v>
      </c>
      <c r="E48" s="20">
        <v>1.75</v>
      </c>
      <c r="F48" s="8">
        <f t="shared" si="6"/>
        <v>875</v>
      </c>
      <c r="G48" s="20">
        <v>1.8</v>
      </c>
      <c r="H48" s="8">
        <f t="shared" si="0"/>
        <v>900</v>
      </c>
      <c r="I48" s="20">
        <v>1.95</v>
      </c>
      <c r="J48" s="8">
        <f t="shared" si="1"/>
        <v>975</v>
      </c>
      <c r="K48" s="16">
        <f t="shared" si="2"/>
        <v>1.8333333333333333</v>
      </c>
      <c r="L48" s="17">
        <f t="shared" si="3"/>
        <v>0.10408329997330661</v>
      </c>
      <c r="M48" s="18">
        <f t="shared" si="4"/>
        <v>5.6772709076349064E-2</v>
      </c>
      <c r="N48" s="19">
        <f t="shared" si="5"/>
        <v>915</v>
      </c>
    </row>
    <row r="49" spans="1:14" ht="38.25">
      <c r="A49" s="21">
        <v>44</v>
      </c>
      <c r="B49" s="24" t="s">
        <v>64</v>
      </c>
      <c r="C49" s="22" t="s">
        <v>15</v>
      </c>
      <c r="D49" s="15">
        <v>10</v>
      </c>
      <c r="E49" s="20">
        <v>4896</v>
      </c>
      <c r="F49" s="8">
        <f t="shared" si="6"/>
        <v>48960</v>
      </c>
      <c r="G49" s="20">
        <v>4980</v>
      </c>
      <c r="H49" s="8">
        <f t="shared" si="0"/>
        <v>49800</v>
      </c>
      <c r="I49" s="20">
        <v>5105</v>
      </c>
      <c r="J49" s="8">
        <f t="shared" si="1"/>
        <v>51050</v>
      </c>
      <c r="K49" s="16">
        <f t="shared" si="2"/>
        <v>4993.666666666667</v>
      </c>
      <c r="L49" s="17">
        <f t="shared" si="3"/>
        <v>105.16811937718262</v>
      </c>
      <c r="M49" s="18">
        <f t="shared" si="4"/>
        <v>2.1060300255760486E-2</v>
      </c>
      <c r="N49" s="19">
        <f t="shared" si="5"/>
        <v>49936.7</v>
      </c>
    </row>
    <row r="50" spans="1:14" ht="25.5">
      <c r="A50" s="21">
        <v>45</v>
      </c>
      <c r="B50" s="24" t="s">
        <v>65</v>
      </c>
      <c r="C50" s="22" t="s">
        <v>15</v>
      </c>
      <c r="D50" s="15">
        <v>5</v>
      </c>
      <c r="E50" s="20">
        <v>3241</v>
      </c>
      <c r="F50" s="8">
        <f t="shared" si="6"/>
        <v>16205</v>
      </c>
      <c r="G50" s="20">
        <v>3338</v>
      </c>
      <c r="H50" s="8">
        <f t="shared" si="0"/>
        <v>16690</v>
      </c>
      <c r="I50" s="20">
        <v>3405</v>
      </c>
      <c r="J50" s="8">
        <f t="shared" si="1"/>
        <v>17025</v>
      </c>
      <c r="K50" s="16">
        <f t="shared" si="2"/>
        <v>3328</v>
      </c>
      <c r="L50" s="17">
        <f t="shared" si="3"/>
        <v>82.456048898792133</v>
      </c>
      <c r="M50" s="18">
        <f t="shared" si="4"/>
        <v>2.4776457000838983E-2</v>
      </c>
      <c r="N50" s="19">
        <f t="shared" si="5"/>
        <v>16640</v>
      </c>
    </row>
    <row r="51" spans="1:14" ht="38.25">
      <c r="A51" s="21">
        <v>46</v>
      </c>
      <c r="B51" s="24" t="s">
        <v>66</v>
      </c>
      <c r="C51" s="22" t="s">
        <v>16</v>
      </c>
      <c r="D51" s="15">
        <v>2</v>
      </c>
      <c r="E51" s="20">
        <v>20295</v>
      </c>
      <c r="F51" s="8">
        <f t="shared" si="6"/>
        <v>40590</v>
      </c>
      <c r="G51" s="20">
        <v>21755</v>
      </c>
      <c r="H51" s="8">
        <f t="shared" si="0"/>
        <v>43510</v>
      </c>
      <c r="I51" s="20">
        <v>22342</v>
      </c>
      <c r="J51" s="8">
        <f t="shared" si="1"/>
        <v>44684</v>
      </c>
      <c r="K51" s="16">
        <f t="shared" si="2"/>
        <v>21464</v>
      </c>
      <c r="L51" s="17">
        <f t="shared" si="3"/>
        <v>1054.069732038635</v>
      </c>
      <c r="M51" s="18">
        <f t="shared" si="4"/>
        <v>4.9108727731952809E-2</v>
      </c>
      <c r="N51" s="19">
        <f t="shared" si="5"/>
        <v>42928</v>
      </c>
    </row>
    <row r="52" spans="1:14" ht="38.25">
      <c r="A52" s="21">
        <v>47</v>
      </c>
      <c r="B52" s="24" t="s">
        <v>67</v>
      </c>
      <c r="C52" s="22" t="s">
        <v>16</v>
      </c>
      <c r="D52" s="15">
        <v>3</v>
      </c>
      <c r="E52" s="20">
        <v>18454</v>
      </c>
      <c r="F52" s="8">
        <f t="shared" si="6"/>
        <v>55362</v>
      </c>
      <c r="G52" s="20">
        <v>19015</v>
      </c>
      <c r="H52" s="8">
        <f t="shared" si="0"/>
        <v>57045</v>
      </c>
      <c r="I52" s="20">
        <v>19450</v>
      </c>
      <c r="J52" s="8">
        <f t="shared" si="1"/>
        <v>58350</v>
      </c>
      <c r="K52" s="16">
        <f t="shared" si="2"/>
        <v>18973</v>
      </c>
      <c r="L52" s="17">
        <f t="shared" si="3"/>
        <v>499.32654646032989</v>
      </c>
      <c r="M52" s="18">
        <f t="shared" si="4"/>
        <v>2.6317743449129283E-2</v>
      </c>
      <c r="N52" s="19">
        <f t="shared" si="5"/>
        <v>56919</v>
      </c>
    </row>
    <row r="53" spans="1:14">
      <c r="A53" s="21">
        <v>48</v>
      </c>
      <c r="B53" s="24" t="s">
        <v>68</v>
      </c>
      <c r="C53" s="22" t="s">
        <v>16</v>
      </c>
      <c r="D53" s="15">
        <v>1</v>
      </c>
      <c r="E53" s="20">
        <v>13180</v>
      </c>
      <c r="F53" s="8">
        <f t="shared" si="6"/>
        <v>13180</v>
      </c>
      <c r="G53" s="20">
        <v>13290</v>
      </c>
      <c r="H53" s="8">
        <f t="shared" si="0"/>
        <v>13290</v>
      </c>
      <c r="I53" s="20">
        <v>13350</v>
      </c>
      <c r="J53" s="8">
        <f t="shared" si="1"/>
        <v>13350</v>
      </c>
      <c r="K53" s="16">
        <f t="shared" si="2"/>
        <v>13273.333333333334</v>
      </c>
      <c r="L53" s="17">
        <f t="shared" si="3"/>
        <v>86.216781042517084</v>
      </c>
      <c r="M53" s="18">
        <f t="shared" si="4"/>
        <v>6.4954882754282078E-3</v>
      </c>
      <c r="N53" s="19">
        <f t="shared" si="5"/>
        <v>13273.33</v>
      </c>
    </row>
    <row r="54" spans="1:14">
      <c r="A54" s="21">
        <v>49</v>
      </c>
      <c r="B54" s="24" t="s">
        <v>69</v>
      </c>
      <c r="C54" s="22" t="s">
        <v>16</v>
      </c>
      <c r="D54" s="15">
        <v>1</v>
      </c>
      <c r="E54" s="20">
        <v>31140</v>
      </c>
      <c r="F54" s="8">
        <f t="shared" si="6"/>
        <v>31140</v>
      </c>
      <c r="G54" s="20">
        <v>32210</v>
      </c>
      <c r="H54" s="8">
        <f t="shared" si="0"/>
        <v>32210</v>
      </c>
      <c r="I54" s="20">
        <v>32720</v>
      </c>
      <c r="J54" s="8">
        <f t="shared" si="1"/>
        <v>32720</v>
      </c>
      <c r="K54" s="16">
        <f t="shared" si="2"/>
        <v>32023.333333333332</v>
      </c>
      <c r="L54" s="17">
        <f t="shared" si="3"/>
        <v>806.37046903599662</v>
      </c>
      <c r="M54" s="18">
        <f t="shared" si="4"/>
        <v>2.5180716218465599E-2</v>
      </c>
      <c r="N54" s="19">
        <f t="shared" si="5"/>
        <v>32023.33</v>
      </c>
    </row>
    <row r="55" spans="1:14">
      <c r="A55" s="21">
        <v>50</v>
      </c>
      <c r="B55" s="24" t="s">
        <v>70</v>
      </c>
      <c r="C55" s="22" t="s">
        <v>15</v>
      </c>
      <c r="D55" s="15">
        <v>39600</v>
      </c>
      <c r="E55" s="20">
        <v>4.8499999999999996</v>
      </c>
      <c r="F55" s="8">
        <f t="shared" si="6"/>
        <v>192060</v>
      </c>
      <c r="G55" s="20">
        <v>5.04</v>
      </c>
      <c r="H55" s="8">
        <f t="shared" si="0"/>
        <v>199584</v>
      </c>
      <c r="I55" s="20">
        <v>5.0999999999999996</v>
      </c>
      <c r="J55" s="8">
        <f t="shared" si="1"/>
        <v>201960</v>
      </c>
      <c r="K55" s="16">
        <f t="shared" si="2"/>
        <v>4.996666666666667</v>
      </c>
      <c r="L55" s="17">
        <f t="shared" si="3"/>
        <v>0.13051181300301268</v>
      </c>
      <c r="M55" s="18">
        <f t="shared" si="4"/>
        <v>2.6119775784458839E-2</v>
      </c>
      <c r="N55" s="19">
        <f t="shared" si="5"/>
        <v>198000</v>
      </c>
    </row>
    <row r="56" spans="1:14" ht="12.75" customHeight="1">
      <c r="A56" s="21">
        <v>51</v>
      </c>
      <c r="B56" s="24" t="s">
        <v>71</v>
      </c>
      <c r="C56" s="22" t="s">
        <v>15</v>
      </c>
      <c r="D56" s="15">
        <v>52000</v>
      </c>
      <c r="E56" s="20">
        <v>5.3</v>
      </c>
      <c r="F56" s="8">
        <f t="shared" si="6"/>
        <v>275600</v>
      </c>
      <c r="G56" s="20">
        <v>5.44</v>
      </c>
      <c r="H56" s="8">
        <f t="shared" si="0"/>
        <v>282880</v>
      </c>
      <c r="I56" s="20">
        <v>5.55</v>
      </c>
      <c r="J56" s="8">
        <f t="shared" si="1"/>
        <v>288600</v>
      </c>
      <c r="K56" s="16">
        <f t="shared" si="2"/>
        <v>5.43</v>
      </c>
      <c r="L56" s="17">
        <f t="shared" si="3"/>
        <v>0.12529964086141671</v>
      </c>
      <c r="M56" s="18">
        <f t="shared" si="4"/>
        <v>2.3075440305969929E-2</v>
      </c>
      <c r="N56" s="19">
        <f t="shared" si="5"/>
        <v>282360</v>
      </c>
    </row>
    <row r="57" spans="1:14">
      <c r="A57" s="21">
        <v>52</v>
      </c>
      <c r="B57" s="24" t="s">
        <v>72</v>
      </c>
      <c r="C57" s="22" t="s">
        <v>15</v>
      </c>
      <c r="D57" s="15">
        <v>27000</v>
      </c>
      <c r="E57" s="20">
        <v>6.94</v>
      </c>
      <c r="F57" s="8">
        <f t="shared" si="6"/>
        <v>187380</v>
      </c>
      <c r="G57" s="20">
        <v>7.11</v>
      </c>
      <c r="H57" s="8">
        <f t="shared" si="0"/>
        <v>191970</v>
      </c>
      <c r="I57" s="20">
        <v>7.26</v>
      </c>
      <c r="J57" s="8">
        <f t="shared" si="1"/>
        <v>196020</v>
      </c>
      <c r="K57" s="16">
        <f t="shared" si="2"/>
        <v>7.1033333333333344</v>
      </c>
      <c r="L57" s="17">
        <f t="shared" si="3"/>
        <v>0.16010413278030408</v>
      </c>
      <c r="M57" s="18">
        <f t="shared" si="4"/>
        <v>2.2539296027260073E-2</v>
      </c>
      <c r="N57" s="19">
        <f t="shared" si="5"/>
        <v>191700</v>
      </c>
    </row>
    <row r="58" spans="1:14" ht="12.75" customHeight="1">
      <c r="A58" s="21">
        <v>53</v>
      </c>
      <c r="B58" s="24" t="s">
        <v>73</v>
      </c>
      <c r="C58" s="22" t="s">
        <v>15</v>
      </c>
      <c r="D58" s="15">
        <v>18920</v>
      </c>
      <c r="E58" s="20">
        <v>10.5</v>
      </c>
      <c r="F58" s="8">
        <f t="shared" si="6"/>
        <v>198660</v>
      </c>
      <c r="G58" s="20">
        <v>10.92</v>
      </c>
      <c r="H58" s="8">
        <f t="shared" si="0"/>
        <v>206606.4</v>
      </c>
      <c r="I58" s="20">
        <v>11.14</v>
      </c>
      <c r="J58" s="8">
        <f t="shared" si="1"/>
        <v>210768.80000000002</v>
      </c>
      <c r="K58" s="16">
        <f t="shared" si="2"/>
        <v>10.853333333333333</v>
      </c>
      <c r="L58" s="17">
        <f t="shared" si="3"/>
        <v>0.32516662395352552</v>
      </c>
      <c r="M58" s="18">
        <f t="shared" si="4"/>
        <v>2.9960069774587733E-2</v>
      </c>
      <c r="N58" s="19">
        <f t="shared" si="5"/>
        <v>205282</v>
      </c>
    </row>
    <row r="59" spans="1:14">
      <c r="A59" s="21">
        <v>54</v>
      </c>
      <c r="B59" s="24" t="s">
        <v>74</v>
      </c>
      <c r="C59" s="22" t="s">
        <v>15</v>
      </c>
      <c r="D59" s="15">
        <v>900</v>
      </c>
      <c r="E59" s="20">
        <v>11.8</v>
      </c>
      <c r="F59" s="8">
        <f t="shared" si="6"/>
        <v>10620</v>
      </c>
      <c r="G59" s="20">
        <v>12.33</v>
      </c>
      <c r="H59" s="8">
        <f t="shared" si="0"/>
        <v>11097</v>
      </c>
      <c r="I59" s="20">
        <v>12.52</v>
      </c>
      <c r="J59" s="8">
        <f t="shared" si="1"/>
        <v>11268</v>
      </c>
      <c r="K59" s="16">
        <f t="shared" si="2"/>
        <v>12.216666666666669</v>
      </c>
      <c r="L59" s="17">
        <f t="shared" si="3"/>
        <v>0.37313983080519947</v>
      </c>
      <c r="M59" s="18">
        <f t="shared" si="4"/>
        <v>3.0543505932212774E-2</v>
      </c>
      <c r="N59" s="19">
        <f t="shared" si="5"/>
        <v>10998</v>
      </c>
    </row>
    <row r="60" spans="1:14">
      <c r="A60" s="9"/>
      <c r="B60" s="23" t="s">
        <v>10</v>
      </c>
      <c r="C60" s="10"/>
      <c r="D60" s="11"/>
      <c r="E60" s="12"/>
      <c r="F60" s="14">
        <f>SUM(F6:F59)</f>
        <v>2803711.5</v>
      </c>
      <c r="G60" s="12"/>
      <c r="H60" s="14">
        <f>SUM(H6:H59)</f>
        <v>2719328</v>
      </c>
      <c r="I60" s="12"/>
      <c r="J60" s="14">
        <f>SUM(J6:J59)</f>
        <v>2962047.8</v>
      </c>
      <c r="K60" s="12"/>
      <c r="L60" s="12"/>
      <c r="M60" s="12"/>
      <c r="N60" s="12">
        <f>SUM(N6:N59)</f>
        <v>2828337.58</v>
      </c>
    </row>
    <row r="63" spans="1:14" ht="15.75">
      <c r="A63" s="6"/>
      <c r="B63" s="31" t="s">
        <v>19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</sheetData>
  <mergeCells count="16">
    <mergeCell ref="A1:N1"/>
    <mergeCell ref="B63:N6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2022-12-16T11:34:11Z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