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 tabRatio="1000"/>
  </bookViews>
  <sheets>
    <sheet name="рыбн. прод." sheetId="4" r:id="rId1"/>
  </sheets>
  <calcPr calcId="152511" refMode="R1C1"/>
</workbook>
</file>

<file path=xl/calcChain.xml><?xml version="1.0" encoding="utf-8"?>
<calcChain xmlns="http://schemas.openxmlformats.org/spreadsheetml/2006/main">
  <c r="G15" i="4" l="1"/>
  <c r="H15" i="4" s="1"/>
  <c r="G16" i="4"/>
  <c r="M16" i="4" s="1"/>
  <c r="G17" i="4"/>
  <c r="G18" i="4"/>
  <c r="M18" i="4" s="1"/>
  <c r="G19" i="4"/>
  <c r="M19" i="4" s="1"/>
  <c r="G20" i="4"/>
  <c r="M20" i="4" s="1"/>
  <c r="G21" i="4"/>
  <c r="M21" i="4" s="1"/>
  <c r="G22" i="4"/>
  <c r="H22" i="4" s="1"/>
  <c r="G23" i="4"/>
  <c r="M23" i="4" s="1"/>
  <c r="G24" i="4"/>
  <c r="M24" i="4" s="1"/>
  <c r="G25" i="4"/>
  <c r="M25" i="4" s="1"/>
  <c r="G26" i="4"/>
  <c r="H26" i="4" s="1"/>
  <c r="G27" i="4"/>
  <c r="M27" i="4" s="1"/>
  <c r="G28" i="4"/>
  <c r="M28" i="4" s="1"/>
  <c r="G29" i="4"/>
  <c r="H29" i="4" s="1"/>
  <c r="G30" i="4"/>
  <c r="H30" i="4" s="1"/>
  <c r="G31" i="4"/>
  <c r="M31" i="4" s="1"/>
  <c r="G32" i="4"/>
  <c r="M32" i="4" s="1"/>
  <c r="G33" i="4"/>
  <c r="M33" i="4" s="1"/>
  <c r="G34" i="4"/>
  <c r="H34" i="4" s="1"/>
  <c r="G35" i="4"/>
  <c r="M35" i="4" s="1"/>
  <c r="I15" i="4"/>
  <c r="J15" i="4" s="1"/>
  <c r="I16" i="4"/>
  <c r="J16" i="4"/>
  <c r="H17" i="4"/>
  <c r="I17" i="4"/>
  <c r="J17" i="4" s="1"/>
  <c r="M17" i="4"/>
  <c r="H18" i="4"/>
  <c r="I18" i="4"/>
  <c r="J18" i="4" s="1"/>
  <c r="I19" i="4"/>
  <c r="J19" i="4" s="1"/>
  <c r="I20" i="4"/>
  <c r="J20" i="4" s="1"/>
  <c r="I21" i="4"/>
  <c r="J21" i="4" s="1"/>
  <c r="I22" i="4"/>
  <c r="J22" i="4" s="1"/>
  <c r="H23" i="4"/>
  <c r="I23" i="4"/>
  <c r="J23" i="4" s="1"/>
  <c r="I24" i="4"/>
  <c r="J24" i="4" s="1"/>
  <c r="H25" i="4"/>
  <c r="I25" i="4"/>
  <c r="J25" i="4" s="1"/>
  <c r="I26" i="4"/>
  <c r="J26" i="4" s="1"/>
  <c r="H27" i="4"/>
  <c r="I27" i="4"/>
  <c r="J27" i="4" s="1"/>
  <c r="I28" i="4"/>
  <c r="J28" i="4"/>
  <c r="I29" i="4"/>
  <c r="J29" i="4" s="1"/>
  <c r="M29" i="4"/>
  <c r="I30" i="4"/>
  <c r="J30" i="4" s="1"/>
  <c r="I31" i="4"/>
  <c r="J31" i="4"/>
  <c r="I32" i="4"/>
  <c r="J32" i="4" s="1"/>
  <c r="H33" i="4"/>
  <c r="I33" i="4"/>
  <c r="J33" i="4" s="1"/>
  <c r="I34" i="4"/>
  <c r="J34" i="4" s="1"/>
  <c r="H35" i="4"/>
  <c r="I35" i="4"/>
  <c r="J35" i="4" s="1"/>
  <c r="M34" i="4" l="1"/>
  <c r="M30" i="4"/>
  <c r="M26" i="4"/>
  <c r="M22" i="4"/>
  <c r="H31" i="4"/>
  <c r="H21" i="4"/>
  <c r="H19" i="4"/>
  <c r="H32" i="4"/>
  <c r="H28" i="4"/>
  <c r="H24" i="4"/>
  <c r="H20" i="4"/>
  <c r="H16" i="4"/>
  <c r="M15" i="4"/>
  <c r="I14" i="4"/>
  <c r="J14" i="4" s="1"/>
  <c r="G14" i="4"/>
  <c r="M14" i="4" s="1"/>
  <c r="H14" i="4" l="1"/>
  <c r="M36" i="4" l="1"/>
</calcChain>
</file>

<file path=xl/sharedStrings.xml><?xml version="1.0" encoding="utf-8"?>
<sst xmlns="http://schemas.openxmlformats.org/spreadsheetml/2006/main" count="71" uniqueCount="51">
  <si>
    <t>Количество источников ценовой информации</t>
  </si>
  <si>
    <t>Коэффициент вариации</t>
  </si>
  <si>
    <t>Средняя цена за единицу товара (работы, услуги), рублей</t>
  </si>
  <si>
    <t>Среднеквадратическое отклонение</t>
  </si>
  <si>
    <t>№п/п</t>
  </si>
  <si>
    <t>Наименование товара, работ, услуг</t>
  </si>
  <si>
    <t>Цены поставщиков (исполнителей, подрядчиков) за единицу товара (работы, услуги), рублей</t>
  </si>
  <si>
    <t>Обоснование начальной (максимальной) цены договора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</si>
  <si>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 , планируемых к закупкам (коммерческие предложения).</t>
  </si>
  <si>
    <t>4. НМЦД определена,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</si>
  <si>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</si>
  <si>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</si>
  <si>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Количество товара, работ, услуг</t>
  </si>
  <si>
    <t>Единица измерения товаров, работ, услуг</t>
  </si>
  <si>
    <t>Совокупногсть значений</t>
  </si>
  <si>
    <t>Рыночная стоимость, руб</t>
  </si>
  <si>
    <t>Начальная (максимальная) цена договора :</t>
  </si>
  <si>
    <t>Заведующий</t>
  </si>
  <si>
    <t>м.п.</t>
  </si>
  <si>
    <t>кг</t>
  </si>
  <si>
    <r>
      <rPr>
        <b/>
        <sz val="10"/>
        <rFont val="Times New Roman"/>
        <family val="1"/>
        <charset val="204"/>
      </rPr>
      <t>Объект закупки:</t>
    </r>
    <r>
      <rPr>
        <sz val="10"/>
        <rFont val="Times New Roman"/>
        <family val="1"/>
        <charset val="204"/>
      </rPr>
      <t xml:space="preserve"> поставка продуктов питания (рыбная продукция) для нужд МАДОУ №27 "Радость" в 2020 году       </t>
    </r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</si>
  <si>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№27 "Радость".</t>
  </si>
  <si>
    <t xml:space="preserve">КП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</si>
  <si>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</si>
  <si>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</si>
  <si>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МАДОУ №27  "Радость"</t>
  </si>
  <si>
    <t>_______________Е.Е. Васильева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</si>
  <si>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№27 "Радость" от 11.11.2019 г.</t>
  </si>
  <si>
    <t>Мука пшеничная,  хлебопекарская, в/с, промышленная фасовка до 2 кг (включительно)</t>
  </si>
  <si>
    <t>Сухари панировочные из хлебных сухарей, в/с,  фасовка до 1 кг (включительно)</t>
  </si>
  <si>
    <t>Печенье из пшеничной муки  сахарное в/с, в ассортименте, фасовка до 6 кг (включительно)</t>
  </si>
  <si>
    <t>Вафли с фруктовой начинкой, в ассортименте, фасовка до 4 кг (включительно)</t>
  </si>
  <si>
    <t>Крупа гречневая, ядрица, 1 сорт, промыш. фасовка до 1кг (включительно)</t>
  </si>
  <si>
    <t>Крупа манная, марка М, промышленная фасовка до 1кг (включительно)</t>
  </si>
  <si>
    <t>Крупа рис, шлифованный, 1 сорт, промышленная фасовка до 1кг (включительно)</t>
  </si>
  <si>
    <t>Крупа пшено шлифованное в/с, промышленная фасовка до 1кг (включительно)</t>
  </si>
  <si>
    <t>Хлопья овсяные "Геркулес",  промышленная фасовка до 1 кг  (включительно)</t>
  </si>
  <si>
    <t>Горох шлифованный, колотый, сорт первый,  пром. фасовка до 1 кг (включительно)</t>
  </si>
  <si>
    <t>Крупа ячменная перловая №1, пром. фасовка до 1 кг (включительно)</t>
  </si>
  <si>
    <t>Какао-порошок , промышленная фасовка, до 0,1 кг (включительно)</t>
  </si>
  <si>
    <t>Чай черный крупный (листовой), промышленная фасовка до 0,1 кг (включительно)</t>
  </si>
  <si>
    <t>Напиток витаминизированный, обогащенный витаминно-минеральными комплексами, в ассортименте, промышленная фасовка</t>
  </si>
  <si>
    <t>Кофейный напитокт  злаковый, для детского питания, фасовка до 0,3 кг  (включительно)</t>
  </si>
  <si>
    <t>Макаронные изделия  в ассортименте группы А в/с, пром. фасовка до 1 кг (включительно)</t>
  </si>
  <si>
    <t>Лапша  в/с, пром. фасовка до 2 кг (включительно)</t>
  </si>
  <si>
    <t>Соль поваренная, пищевая, иодированная, категории экстра, промышленная фасовка до 1кг (включительно)</t>
  </si>
  <si>
    <t>Сахар-песок белый кристаллический, категории экстра, пром. фасовка до 20 кг (включительно)</t>
  </si>
  <si>
    <t>Дрожжи хлебопекарные, сушенные, в/с, промышленная фасовка до 0,05 кг (включительно)</t>
  </si>
  <si>
    <t>Масло подсолнечное, рафинированное, дезодорированное, сорт  Премиум, упаковка до 1л (включительно)</t>
  </si>
  <si>
    <t>Фасоль  продовольственная ( в ассортименте), пром. фасовка  до 1 кг  (включительно)</t>
  </si>
  <si>
    <t>литр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</si>
</sst>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2" fontId="5" fillId="0" borderId="1" xfId="0" applyNumberFormat="1" applyFont="1" applyBorder="1"/>
    <xf numFmtId="2" fontId="4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5" fillId="0" borderId="0" xfId="0" applyNumberFormat="1" applyFont="1"/>
    <xf numFmtId="0" fontId="4" fillId="0" borderId="0" xfId="0" applyFont="1" applyAlignment="1">
      <alignment horizontal="left"/>
    </xf>
    <xf numFmtId="10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2" fontId="1" fillId="0" borderId="1" xfId="0" applyNumberFormat="1" applyFont="1" applyFill="1" applyBorder="1"/>
    <xf numFmtId="2" fontId="9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0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wrapText="1"/>
    </xf>
    <xf numFmtId="0" fontId="9" fillId="3" borderId="1" xfId="0" applyNumberFormat="1" applyFont="1" applyFill="1" applyBorder="1" applyAlignment="1">
      <alignment vertical="center"/>
    </xf>
    <xf numFmtId="2" fontId="12" fillId="3" borderId="1" xfId="0" applyNumberFormat="1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>
    <xdr:from>
      <xdr:col>9</xdr:col>
      <xdr:colOff>888999</xdr:colOff>
      <xdr:row>4</xdr:row>
      <xdr:rowOff>275166</xdr:rowOff>
    </xdr:from>
    <xdr:to>
      <xdr:col>12</xdr:col>
      <xdr:colOff>840314</xdr:colOff>
      <xdr:row>9</xdr:row>
      <xdr:rowOff>2116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5874" y="1465791"/>
          <a:ext cx="2684990" cy="95355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29" zoomScale="90" zoomScaleNormal="90" zoomScaleSheetLayoutView="90" workbookViewId="0">
      <selection activeCell="L34" sqref="L34"/>
    </sheetView>
  </sheetViews>
  <sheetFormatPr defaultRowHeight="12.75" x14ac:dyDescent="0.2"/>
  <cols>
    <col min="1" max="1" width="3.5703125" style="1" customWidth="1"/>
    <col min="2" max="2" width="39.7109375" style="1" customWidth="1"/>
    <col min="3" max="3" width="12.42578125" style="1" customWidth="1"/>
    <col min="4" max="4" width="13.85546875" style="1" customWidth="1"/>
    <col min="5" max="5" width="14" style="1" customWidth="1"/>
    <col min="6" max="6" width="14.140625" style="1" customWidth="1"/>
    <col min="7" max="9" width="13.85546875" style="1" customWidth="1"/>
    <col min="10" max="10" width="17" style="1" customWidth="1"/>
    <col min="11" max="11" width="13.85546875" style="1" customWidth="1"/>
    <col min="12" max="12" width="10.140625" style="1" customWidth="1"/>
    <col min="13" max="13" width="13.7109375" style="1" customWidth="1"/>
    <col min="14" max="16384" width="9.140625" style="1"/>
  </cols>
  <sheetData>
    <row r="1" spans="1:13" ht="33.75" customHeight="1" x14ac:dyDescent="0.25">
      <c r="A1" s="22" t="s">
        <v>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5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5"/>
      <c r="K2" s="25"/>
      <c r="L2" s="25"/>
      <c r="M2" s="25"/>
    </row>
    <row r="3" spans="1:13" ht="27" customHeight="1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  <c r="J3" s="21"/>
      <c r="K3" s="21"/>
      <c r="L3" s="21"/>
      <c r="M3" s="21"/>
    </row>
    <row r="4" spans="1:13" ht="30" customHeight="1" x14ac:dyDescent="0.25">
      <c r="A4" s="20" t="s">
        <v>8</v>
      </c>
      <c r="B4" s="20"/>
      <c r="C4" s="20"/>
      <c r="D4" s="20"/>
      <c r="E4" s="20"/>
      <c r="F4" s="20"/>
      <c r="G4" s="20"/>
      <c r="H4" s="20"/>
      <c r="I4" s="20"/>
      <c r="J4" s="21"/>
      <c r="K4" s="21"/>
      <c r="L4" s="21"/>
      <c r="M4" s="21"/>
    </row>
    <row r="5" spans="1:13" ht="28.5" customHeight="1" x14ac:dyDescent="0.25">
      <c r="A5" s="20" t="s">
        <v>21</v>
      </c>
      <c r="B5" s="20"/>
      <c r="C5" s="20"/>
      <c r="D5" s="20"/>
      <c r="E5" s="20"/>
      <c r="F5" s="20"/>
      <c r="G5" s="20"/>
      <c r="H5" s="20"/>
      <c r="I5" s="20"/>
      <c r="J5" s="21"/>
      <c r="K5" s="21"/>
      <c r="L5" s="21"/>
      <c r="M5" s="21"/>
    </row>
    <row r="6" spans="1:13" ht="18" customHeight="1" x14ac:dyDescent="0.2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1"/>
      <c r="K6" s="21"/>
      <c r="L6" s="21"/>
      <c r="M6" s="21"/>
    </row>
    <row r="7" spans="1:13" ht="18.75" customHeight="1" x14ac:dyDescent="0.2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1"/>
      <c r="K7" s="21"/>
      <c r="L7" s="21"/>
      <c r="M7" s="21"/>
    </row>
    <row r="8" spans="1:13" ht="18.75" customHeight="1" x14ac:dyDescent="0.2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1"/>
      <c r="K8" s="21"/>
      <c r="L8" s="21"/>
      <c r="M8" s="21"/>
    </row>
    <row r="9" spans="1:13" x14ac:dyDescent="0.2">
      <c r="A9" s="30"/>
      <c r="B9" s="30"/>
      <c r="C9" s="30"/>
      <c r="D9" s="30"/>
      <c r="E9" s="30"/>
      <c r="F9" s="30"/>
      <c r="G9" s="30"/>
      <c r="H9" s="30"/>
      <c r="I9" s="30"/>
    </row>
    <row r="10" spans="1:13" ht="15.75" hidden="1" customHeight="1" x14ac:dyDescent="0.25">
      <c r="A10" s="2"/>
      <c r="B10" s="2"/>
      <c r="C10" s="31"/>
      <c r="D10" s="31"/>
      <c r="E10" s="31"/>
      <c r="F10" s="31"/>
      <c r="G10" s="31"/>
      <c r="H10" s="31"/>
      <c r="I10" s="31"/>
    </row>
    <row r="11" spans="1:13" ht="56.25" customHeight="1" x14ac:dyDescent="0.2">
      <c r="A11" s="32" t="s">
        <v>4</v>
      </c>
      <c r="B11" s="26" t="s">
        <v>5</v>
      </c>
      <c r="C11" s="26" t="s">
        <v>0</v>
      </c>
      <c r="D11" s="34" t="s">
        <v>6</v>
      </c>
      <c r="E11" s="35"/>
      <c r="F11" s="35"/>
      <c r="G11" s="27" t="s">
        <v>2</v>
      </c>
      <c r="H11" s="27" t="s">
        <v>3</v>
      </c>
      <c r="I11" s="27" t="s">
        <v>1</v>
      </c>
      <c r="J11" s="26" t="s">
        <v>14</v>
      </c>
      <c r="K11" s="26" t="s">
        <v>12</v>
      </c>
      <c r="L11" s="27" t="s">
        <v>13</v>
      </c>
      <c r="M11" s="26" t="s">
        <v>15</v>
      </c>
    </row>
    <row r="12" spans="1:13" ht="98.25" customHeight="1" x14ac:dyDescent="0.2">
      <c r="A12" s="33"/>
      <c r="B12" s="26"/>
      <c r="C12" s="26"/>
      <c r="D12" s="6" t="s">
        <v>22</v>
      </c>
      <c r="E12" s="6" t="s">
        <v>23</v>
      </c>
      <c r="F12" s="6" t="s">
        <v>24</v>
      </c>
      <c r="G12" s="28"/>
      <c r="H12" s="28"/>
      <c r="I12" s="28"/>
      <c r="J12" s="26"/>
      <c r="K12" s="26"/>
      <c r="L12" s="28"/>
      <c r="M12" s="26"/>
    </row>
    <row r="13" spans="1:13" x14ac:dyDescent="0.2">
      <c r="A13" s="7">
        <v>1</v>
      </c>
      <c r="B13" s="8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9">
        <v>8</v>
      </c>
      <c r="I13" s="8">
        <v>9</v>
      </c>
      <c r="J13" s="11">
        <v>10</v>
      </c>
      <c r="K13" s="12">
        <v>11</v>
      </c>
      <c r="L13" s="12">
        <v>12</v>
      </c>
      <c r="M13" s="13">
        <v>13</v>
      </c>
    </row>
    <row r="14" spans="1:13" ht="39" x14ac:dyDescent="0.25">
      <c r="A14" s="5">
        <v>1</v>
      </c>
      <c r="B14" s="37" t="s">
        <v>28</v>
      </c>
      <c r="C14" s="38">
        <v>3</v>
      </c>
      <c r="D14" s="18">
        <v>41</v>
      </c>
      <c r="E14" s="18">
        <v>42.6</v>
      </c>
      <c r="F14" s="18">
        <v>45</v>
      </c>
      <c r="G14" s="3">
        <f t="shared" ref="G14:G35" si="0">ROUND((D14+E14+F14)/3,2)</f>
        <v>42.87</v>
      </c>
      <c r="H14" s="4">
        <f t="shared" ref="H14" si="1">SQRT(((D14-G14)*(D14-G14)+(E14-G14)*(E14-G14)+(F14-G14)*(F14-G14))/(C14-1))</f>
        <v>2.0132933218982276</v>
      </c>
      <c r="I14" s="16">
        <f t="shared" ref="I14" si="2">STDEVA(D14:F14)/(SUM(D14:F14)/COUNTIF(D14:F14,"&gt;0"))</f>
        <v>4.6966310639320372E-2</v>
      </c>
      <c r="J14" s="10" t="str">
        <f t="shared" ref="J14" si="3">IF(I14&lt;33,"ОДНОРОДНЫЕ","НЕОДНОРОДНЫЕ")</f>
        <v>ОДНОРОДНЫЕ</v>
      </c>
      <c r="K14" s="40">
        <v>970.70399999999995</v>
      </c>
      <c r="L14" s="19" t="s">
        <v>19</v>
      </c>
      <c r="M14" s="3">
        <f t="shared" ref="M14" si="4">G14*K14</f>
        <v>41614.080479999997</v>
      </c>
    </row>
    <row r="15" spans="1:13" ht="31.5" x14ac:dyDescent="0.25">
      <c r="A15" s="5">
        <v>2</v>
      </c>
      <c r="B15" s="37" t="s">
        <v>29</v>
      </c>
      <c r="C15" s="38">
        <v>3</v>
      </c>
      <c r="D15" s="18">
        <v>59</v>
      </c>
      <c r="E15" s="18">
        <v>59.8</v>
      </c>
      <c r="F15" s="18">
        <v>60</v>
      </c>
      <c r="G15" s="3">
        <f t="shared" si="0"/>
        <v>59.6</v>
      </c>
      <c r="H15" s="4">
        <f t="shared" ref="H15:H35" si="5">SQRT(((D15-G15)*(D15-G15)+(E15-G15)*(E15-G15)+(F15-G15)*(F15-G15))/(C15-1))</f>
        <v>0.52915026221291761</v>
      </c>
      <c r="I15" s="16">
        <f>STDEVA(D15:F15)/(SUM(D15:F15)/COUNTIF(D15:F15,"&gt;0"))</f>
        <v>8.8783601042435843E-3</v>
      </c>
      <c r="J15" s="10" t="str">
        <f t="shared" ref="J15:J35" si="6">IF(I15&lt;33,"ОДНОРОДНЫЕ","НЕОДНОРОДНЫЕ")</f>
        <v>ОДНОРОДНЫЕ</v>
      </c>
      <c r="K15" s="40">
        <v>10.426080000000001</v>
      </c>
      <c r="L15" s="19" t="s">
        <v>19</v>
      </c>
      <c r="M15" s="3">
        <f t="shared" ref="M15:M35" si="7">G15*K15</f>
        <v>621.3943680000001</v>
      </c>
    </row>
    <row r="16" spans="1:13" ht="39" x14ac:dyDescent="0.25">
      <c r="A16" s="5">
        <v>3</v>
      </c>
      <c r="B16" s="37" t="s">
        <v>30</v>
      </c>
      <c r="C16" s="38">
        <v>3</v>
      </c>
      <c r="D16" s="18">
        <v>96</v>
      </c>
      <c r="E16" s="18">
        <v>98</v>
      </c>
      <c r="F16" s="18">
        <v>101</v>
      </c>
      <c r="G16" s="3">
        <f t="shared" si="0"/>
        <v>98.33</v>
      </c>
      <c r="H16" s="4">
        <f t="shared" si="5"/>
        <v>2.5166147897522975</v>
      </c>
      <c r="I16" s="16">
        <f t="shared" ref="I16:I35" si="8">STDEVA(D16:F16)/(SUM(D16:F16)/COUNTIF(D16:F16,"&gt;0"))</f>
        <v>2.5592659102612717E-2</v>
      </c>
      <c r="J16" s="10" t="str">
        <f t="shared" si="6"/>
        <v>ОДНОРОДНЫЕ</v>
      </c>
      <c r="K16" s="40">
        <v>269.64</v>
      </c>
      <c r="L16" s="19" t="s">
        <v>19</v>
      </c>
      <c r="M16" s="3">
        <f t="shared" si="7"/>
        <v>26513.7012</v>
      </c>
    </row>
    <row r="17" spans="1:13" ht="39" x14ac:dyDescent="0.25">
      <c r="A17" s="5">
        <v>4</v>
      </c>
      <c r="B17" s="37" t="s">
        <v>31</v>
      </c>
      <c r="C17" s="38">
        <v>3</v>
      </c>
      <c r="D17" s="18">
        <v>136</v>
      </c>
      <c r="E17" s="18">
        <v>138</v>
      </c>
      <c r="F17" s="18">
        <v>140</v>
      </c>
      <c r="G17" s="3">
        <f t="shared" si="0"/>
        <v>138</v>
      </c>
      <c r="H17" s="4">
        <f t="shared" si="5"/>
        <v>2</v>
      </c>
      <c r="I17" s="16">
        <f t="shared" si="8"/>
        <v>1.4492753623188406E-2</v>
      </c>
      <c r="J17" s="10" t="str">
        <f t="shared" si="6"/>
        <v>ОДНОРОДНЫЕ</v>
      </c>
      <c r="K17" s="40">
        <v>341.54399999999998</v>
      </c>
      <c r="L17" s="19" t="s">
        <v>19</v>
      </c>
      <c r="M17" s="3">
        <f t="shared" si="7"/>
        <v>47133.072</v>
      </c>
    </row>
    <row r="18" spans="1:13" ht="31.5" x14ac:dyDescent="0.25">
      <c r="A18" s="5">
        <v>5</v>
      </c>
      <c r="B18" s="37" t="s">
        <v>32</v>
      </c>
      <c r="C18" s="38">
        <v>3</v>
      </c>
      <c r="D18" s="18">
        <v>89</v>
      </c>
      <c r="E18" s="18">
        <v>90.1</v>
      </c>
      <c r="F18" s="18">
        <v>90.6</v>
      </c>
      <c r="G18" s="3">
        <f t="shared" si="0"/>
        <v>89.9</v>
      </c>
      <c r="H18" s="4">
        <f t="shared" si="5"/>
        <v>0.81853527718724195</v>
      </c>
      <c r="I18" s="16">
        <f t="shared" si="8"/>
        <v>9.1049530276667619E-3</v>
      </c>
      <c r="J18" s="10" t="str">
        <f t="shared" si="6"/>
        <v>ОДНОРОДНЫЕ</v>
      </c>
      <c r="K18" s="40">
        <v>395.47199999999998</v>
      </c>
      <c r="L18" s="19" t="s">
        <v>19</v>
      </c>
      <c r="M18" s="3">
        <f t="shared" si="7"/>
        <v>35552.932800000002</v>
      </c>
    </row>
    <row r="19" spans="1:13" ht="31.5" x14ac:dyDescent="0.25">
      <c r="A19" s="5">
        <v>6</v>
      </c>
      <c r="B19" s="37" t="s">
        <v>33</v>
      </c>
      <c r="C19" s="38">
        <v>3</v>
      </c>
      <c r="D19" s="18">
        <v>50</v>
      </c>
      <c r="E19" s="18">
        <v>50.8</v>
      </c>
      <c r="F19" s="18">
        <v>52</v>
      </c>
      <c r="G19" s="3">
        <f t="shared" si="0"/>
        <v>50.93</v>
      </c>
      <c r="H19" s="4">
        <f t="shared" si="5"/>
        <v>1.0066528696626262</v>
      </c>
      <c r="I19" s="16">
        <f t="shared" si="8"/>
        <v>1.9763964490237568E-2</v>
      </c>
      <c r="J19" s="10" t="str">
        <f t="shared" si="6"/>
        <v>ОДНОРОДНЫЕ</v>
      </c>
      <c r="K19" s="40">
        <v>143.80799999999999</v>
      </c>
      <c r="L19" s="19" t="s">
        <v>19</v>
      </c>
      <c r="M19" s="3">
        <f t="shared" si="7"/>
        <v>7324.1414399999994</v>
      </c>
    </row>
    <row r="20" spans="1:13" ht="39" x14ac:dyDescent="0.25">
      <c r="A20" s="5">
        <v>7</v>
      </c>
      <c r="B20" s="37" t="s">
        <v>34</v>
      </c>
      <c r="C20" s="38">
        <v>3</v>
      </c>
      <c r="D20" s="18">
        <v>82</v>
      </c>
      <c r="E20" s="18">
        <v>82.6</v>
      </c>
      <c r="F20" s="18">
        <v>84</v>
      </c>
      <c r="G20" s="3">
        <f t="shared" si="0"/>
        <v>82.87</v>
      </c>
      <c r="H20" s="4">
        <f t="shared" si="5"/>
        <v>1.0263284074797898</v>
      </c>
      <c r="I20" s="16">
        <f t="shared" si="8"/>
        <v>1.238520057790882E-2</v>
      </c>
      <c r="J20" s="10" t="str">
        <f t="shared" si="6"/>
        <v>ОДНОРОДНЫЕ</v>
      </c>
      <c r="K20" s="40">
        <v>503.32800000000003</v>
      </c>
      <c r="L20" s="19" t="s">
        <v>19</v>
      </c>
      <c r="M20" s="3">
        <f t="shared" si="7"/>
        <v>41710.791360000003</v>
      </c>
    </row>
    <row r="21" spans="1:13" ht="39" x14ac:dyDescent="0.25">
      <c r="A21" s="5">
        <v>8</v>
      </c>
      <c r="B21" s="37" t="s">
        <v>35</v>
      </c>
      <c r="C21" s="38">
        <v>3</v>
      </c>
      <c r="D21" s="18">
        <v>64</v>
      </c>
      <c r="E21" s="18">
        <v>65.599999999999994</v>
      </c>
      <c r="F21" s="18">
        <v>67</v>
      </c>
      <c r="G21" s="3">
        <f t="shared" si="0"/>
        <v>65.53</v>
      </c>
      <c r="H21" s="4">
        <f t="shared" si="5"/>
        <v>1.5011162513276577</v>
      </c>
      <c r="I21" s="16">
        <f t="shared" si="8"/>
        <v>2.2906063579242526E-2</v>
      </c>
      <c r="J21" s="10" t="str">
        <f t="shared" si="6"/>
        <v>ОДНОРОДНЫЕ</v>
      </c>
      <c r="K21" s="40">
        <v>143.80799999999999</v>
      </c>
      <c r="L21" s="19" t="s">
        <v>19</v>
      </c>
      <c r="M21" s="3">
        <f t="shared" si="7"/>
        <v>9423.7382400000006</v>
      </c>
    </row>
    <row r="22" spans="1:13" ht="39" x14ac:dyDescent="0.25">
      <c r="A22" s="5">
        <v>9</v>
      </c>
      <c r="B22" s="37" t="s">
        <v>36</v>
      </c>
      <c r="C22" s="38">
        <v>3</v>
      </c>
      <c r="D22" s="18">
        <v>49</v>
      </c>
      <c r="E22" s="18">
        <v>49</v>
      </c>
      <c r="F22" s="18">
        <v>50</v>
      </c>
      <c r="G22" s="3">
        <f t="shared" si="0"/>
        <v>49.33</v>
      </c>
      <c r="H22" s="4">
        <f t="shared" si="5"/>
        <v>0.5773647027659381</v>
      </c>
      <c r="I22" s="16">
        <f t="shared" si="8"/>
        <v>1.1703045997087009E-2</v>
      </c>
      <c r="J22" s="10" t="str">
        <f t="shared" si="6"/>
        <v>ОДНОРОДНЫЕ</v>
      </c>
      <c r="K22" s="40">
        <v>71.903999999999996</v>
      </c>
      <c r="L22" s="19" t="s">
        <v>19</v>
      </c>
      <c r="M22" s="3">
        <f t="shared" si="7"/>
        <v>3547.0243199999995</v>
      </c>
    </row>
    <row r="23" spans="1:13" ht="39" x14ac:dyDescent="0.25">
      <c r="A23" s="5">
        <v>10</v>
      </c>
      <c r="B23" s="37" t="s">
        <v>37</v>
      </c>
      <c r="C23" s="38">
        <v>3</v>
      </c>
      <c r="D23" s="18">
        <v>42</v>
      </c>
      <c r="E23" s="18">
        <v>44.5</v>
      </c>
      <c r="F23" s="18">
        <v>45</v>
      </c>
      <c r="G23" s="3">
        <f t="shared" si="0"/>
        <v>43.83</v>
      </c>
      <c r="H23" s="4">
        <f t="shared" si="5"/>
        <v>1.6072803115822705</v>
      </c>
      <c r="I23" s="16">
        <f t="shared" si="8"/>
        <v>3.6667873615942786E-2</v>
      </c>
      <c r="J23" s="10" t="str">
        <f t="shared" si="6"/>
        <v>ОДНОРОДНЫЕ</v>
      </c>
      <c r="K23" s="40">
        <v>107.85600000000001</v>
      </c>
      <c r="L23" s="19" t="s">
        <v>19</v>
      </c>
      <c r="M23" s="3">
        <f t="shared" si="7"/>
        <v>4727.3284800000001</v>
      </c>
    </row>
    <row r="24" spans="1:13" ht="31.5" x14ac:dyDescent="0.25">
      <c r="A24" s="5">
        <v>11</v>
      </c>
      <c r="B24" s="37" t="s">
        <v>38</v>
      </c>
      <c r="C24" s="38">
        <v>3</v>
      </c>
      <c r="D24" s="18">
        <v>26</v>
      </c>
      <c r="E24" s="18">
        <v>28</v>
      </c>
      <c r="F24" s="18">
        <v>30</v>
      </c>
      <c r="G24" s="3">
        <f t="shared" si="0"/>
        <v>28</v>
      </c>
      <c r="H24" s="4">
        <f t="shared" si="5"/>
        <v>2</v>
      </c>
      <c r="I24" s="16">
        <f t="shared" si="8"/>
        <v>7.1428571428571425E-2</v>
      </c>
      <c r="J24" s="10" t="str">
        <f t="shared" si="6"/>
        <v>ОДНОРОДНЫЕ</v>
      </c>
      <c r="K24" s="40">
        <v>28.761600000000001</v>
      </c>
      <c r="L24" s="19" t="s">
        <v>19</v>
      </c>
      <c r="M24" s="3">
        <f t="shared" si="7"/>
        <v>805.3248000000001</v>
      </c>
    </row>
    <row r="25" spans="1:13" ht="31.5" x14ac:dyDescent="0.25">
      <c r="A25" s="5">
        <v>12</v>
      </c>
      <c r="B25" s="37" t="s">
        <v>39</v>
      </c>
      <c r="C25" s="38">
        <v>3</v>
      </c>
      <c r="D25" s="18">
        <v>300</v>
      </c>
      <c r="E25" s="18">
        <v>302</v>
      </c>
      <c r="F25" s="18">
        <v>303</v>
      </c>
      <c r="G25" s="3">
        <f t="shared" si="0"/>
        <v>301.67</v>
      </c>
      <c r="H25" s="4">
        <f t="shared" si="5"/>
        <v>1.5275306870894607</v>
      </c>
      <c r="I25" s="16">
        <f t="shared" si="8"/>
        <v>5.0636195524373919E-3</v>
      </c>
      <c r="J25" s="10" t="str">
        <f t="shared" si="6"/>
        <v>ОДНОРОДНЫЕ</v>
      </c>
      <c r="K25" s="40">
        <v>21.571199999999997</v>
      </c>
      <c r="L25" s="19" t="s">
        <v>19</v>
      </c>
      <c r="M25" s="3">
        <f t="shared" si="7"/>
        <v>6507.3839039999993</v>
      </c>
    </row>
    <row r="26" spans="1:13" ht="39" x14ac:dyDescent="0.25">
      <c r="A26" s="5">
        <v>13</v>
      </c>
      <c r="B26" s="37" t="s">
        <v>40</v>
      </c>
      <c r="C26" s="38">
        <v>3</v>
      </c>
      <c r="D26" s="18">
        <v>315</v>
      </c>
      <c r="E26" s="18">
        <v>318</v>
      </c>
      <c r="F26" s="18">
        <v>330</v>
      </c>
      <c r="G26" s="3">
        <f t="shared" si="0"/>
        <v>321</v>
      </c>
      <c r="H26" s="4">
        <f t="shared" si="5"/>
        <v>7.9372539331937721</v>
      </c>
      <c r="I26" s="16">
        <f t="shared" si="8"/>
        <v>2.4726647766958793E-2</v>
      </c>
      <c r="J26" s="10" t="str">
        <f t="shared" si="6"/>
        <v>ОДНОРОДНЫЕ</v>
      </c>
      <c r="K26" s="40">
        <v>21.571199999999997</v>
      </c>
      <c r="L26" s="19" t="s">
        <v>19</v>
      </c>
      <c r="M26" s="3">
        <f t="shared" si="7"/>
        <v>6924.3551999999991</v>
      </c>
    </row>
    <row r="27" spans="1:13" ht="51.75" x14ac:dyDescent="0.25">
      <c r="A27" s="5">
        <v>14</v>
      </c>
      <c r="B27" s="39" t="s">
        <v>41</v>
      </c>
      <c r="C27" s="38">
        <v>3</v>
      </c>
      <c r="D27" s="18">
        <v>320</v>
      </c>
      <c r="E27" s="18">
        <v>340</v>
      </c>
      <c r="F27" s="18">
        <v>355</v>
      </c>
      <c r="G27" s="3">
        <f t="shared" si="0"/>
        <v>338.33</v>
      </c>
      <c r="H27" s="4">
        <f t="shared" si="5"/>
        <v>17.559423396000224</v>
      </c>
      <c r="I27" s="16">
        <f t="shared" si="8"/>
        <v>5.1899772181540585E-2</v>
      </c>
      <c r="J27" s="10" t="str">
        <f t="shared" si="6"/>
        <v>ОДНОРОДНЫЕ</v>
      </c>
      <c r="K27" s="41">
        <v>107.85600000000001</v>
      </c>
      <c r="L27" s="19" t="s">
        <v>19</v>
      </c>
      <c r="M27" s="3">
        <f t="shared" si="7"/>
        <v>36490.920480000001</v>
      </c>
    </row>
    <row r="28" spans="1:13" ht="39" x14ac:dyDescent="0.25">
      <c r="A28" s="5">
        <v>15</v>
      </c>
      <c r="B28" s="37" t="s">
        <v>42</v>
      </c>
      <c r="C28" s="38">
        <v>3</v>
      </c>
      <c r="D28" s="18">
        <v>310</v>
      </c>
      <c r="E28" s="18">
        <v>335</v>
      </c>
      <c r="F28" s="18">
        <v>340</v>
      </c>
      <c r="G28" s="3">
        <f t="shared" si="0"/>
        <v>328.33</v>
      </c>
      <c r="H28" s="4">
        <f t="shared" si="5"/>
        <v>16.072751786797429</v>
      </c>
      <c r="I28" s="16">
        <f t="shared" si="8"/>
        <v>4.89525419339744E-2</v>
      </c>
      <c r="J28" s="10" t="str">
        <f t="shared" si="6"/>
        <v>ОДНОРОДНЫЕ</v>
      </c>
      <c r="K28" s="41">
        <v>35.951999999999998</v>
      </c>
      <c r="L28" s="19" t="s">
        <v>19</v>
      </c>
      <c r="M28" s="3">
        <f t="shared" si="7"/>
        <v>11804.120159999999</v>
      </c>
    </row>
    <row r="29" spans="1:13" ht="39" x14ac:dyDescent="0.25">
      <c r="A29" s="5">
        <v>16</v>
      </c>
      <c r="B29" s="37" t="s">
        <v>43</v>
      </c>
      <c r="C29" s="38">
        <v>3</v>
      </c>
      <c r="D29" s="18">
        <v>80</v>
      </c>
      <c r="E29" s="18">
        <v>82</v>
      </c>
      <c r="F29" s="18">
        <v>84</v>
      </c>
      <c r="G29" s="3">
        <f t="shared" si="0"/>
        <v>82</v>
      </c>
      <c r="H29" s="4">
        <f t="shared" si="5"/>
        <v>2</v>
      </c>
      <c r="I29" s="16">
        <f t="shared" si="8"/>
        <v>2.4390243902439025E-2</v>
      </c>
      <c r="J29" s="10" t="str">
        <f t="shared" si="6"/>
        <v>ОДНОРОДНЫЕ</v>
      </c>
      <c r="K29" s="41">
        <v>395.47199999999998</v>
      </c>
      <c r="L29" s="19" t="s">
        <v>19</v>
      </c>
      <c r="M29" s="3">
        <f t="shared" si="7"/>
        <v>32428.703999999998</v>
      </c>
    </row>
    <row r="30" spans="1:13" ht="31.5" x14ac:dyDescent="0.25">
      <c r="A30" s="5">
        <v>17</v>
      </c>
      <c r="B30" s="37" t="s">
        <v>44</v>
      </c>
      <c r="C30" s="38">
        <v>3</v>
      </c>
      <c r="D30" s="18">
        <v>68</v>
      </c>
      <c r="E30" s="18">
        <v>71</v>
      </c>
      <c r="F30" s="18">
        <v>71.400000000000006</v>
      </c>
      <c r="G30" s="3">
        <f t="shared" si="0"/>
        <v>70.13</v>
      </c>
      <c r="H30" s="4">
        <f t="shared" si="5"/>
        <v>1.8583191329801261</v>
      </c>
      <c r="I30" s="16">
        <f t="shared" si="8"/>
        <v>2.6496881872179405E-2</v>
      </c>
      <c r="J30" s="10" t="str">
        <f t="shared" si="6"/>
        <v>ОДНОРОДНЫЕ</v>
      </c>
      <c r="K30" s="41">
        <v>35.951999999999998</v>
      </c>
      <c r="L30" s="19" t="s">
        <v>19</v>
      </c>
      <c r="M30" s="3">
        <f t="shared" si="7"/>
        <v>2521.3137599999995</v>
      </c>
    </row>
    <row r="31" spans="1:13" ht="39" x14ac:dyDescent="0.25">
      <c r="A31" s="5">
        <v>18</v>
      </c>
      <c r="B31" s="37" t="s">
        <v>45</v>
      </c>
      <c r="C31" s="38">
        <v>3</v>
      </c>
      <c r="D31" s="18">
        <v>15</v>
      </c>
      <c r="E31" s="18">
        <v>17</v>
      </c>
      <c r="F31" s="18">
        <v>18.5</v>
      </c>
      <c r="G31" s="3">
        <f t="shared" si="0"/>
        <v>16.829999999999998</v>
      </c>
      <c r="H31" s="4">
        <f t="shared" si="5"/>
        <v>1.7559470379256887</v>
      </c>
      <c r="I31" s="16">
        <f t="shared" si="8"/>
        <v>0.10431340349359147</v>
      </c>
      <c r="J31" s="10" t="str">
        <f t="shared" si="6"/>
        <v>ОДНОРОДНЫЕ</v>
      </c>
      <c r="K31" s="41">
        <v>215.71200000000002</v>
      </c>
      <c r="L31" s="19" t="s">
        <v>19</v>
      </c>
      <c r="M31" s="3">
        <f t="shared" si="7"/>
        <v>3630.4329600000001</v>
      </c>
    </row>
    <row r="32" spans="1:13" ht="39" x14ac:dyDescent="0.25">
      <c r="A32" s="5">
        <v>19</v>
      </c>
      <c r="B32" s="37" t="s">
        <v>46</v>
      </c>
      <c r="C32" s="38">
        <v>3</v>
      </c>
      <c r="D32" s="18">
        <v>42.8</v>
      </c>
      <c r="E32" s="18">
        <v>46.2</v>
      </c>
      <c r="F32" s="18">
        <v>46.4</v>
      </c>
      <c r="G32" s="3">
        <f t="shared" si="0"/>
        <v>45.13</v>
      </c>
      <c r="H32" s="4">
        <f t="shared" si="5"/>
        <v>2.0232029062849848</v>
      </c>
      <c r="I32" s="16">
        <f t="shared" si="8"/>
        <v>4.4827151862610139E-2</v>
      </c>
      <c r="J32" s="10" t="str">
        <f t="shared" si="6"/>
        <v>ОДНОРОДНЫЕ</v>
      </c>
      <c r="K32" s="42">
        <v>1578.2927999999999</v>
      </c>
      <c r="L32" s="19" t="s">
        <v>19</v>
      </c>
      <c r="M32" s="3">
        <f t="shared" si="7"/>
        <v>71228.354063999999</v>
      </c>
    </row>
    <row r="33" spans="1:13" ht="39" x14ac:dyDescent="0.25">
      <c r="A33" s="5">
        <v>20</v>
      </c>
      <c r="B33" s="37" t="s">
        <v>47</v>
      </c>
      <c r="C33" s="38">
        <v>3</v>
      </c>
      <c r="D33" s="18">
        <v>518</v>
      </c>
      <c r="E33" s="18">
        <v>520</v>
      </c>
      <c r="F33" s="18">
        <v>527</v>
      </c>
      <c r="G33" s="3">
        <f t="shared" si="0"/>
        <v>521.66999999999996</v>
      </c>
      <c r="H33" s="4">
        <f t="shared" si="5"/>
        <v>4.7258173896163189</v>
      </c>
      <c r="I33" s="16">
        <f t="shared" si="8"/>
        <v>9.0590714880241698E-3</v>
      </c>
      <c r="J33" s="10" t="str">
        <f t="shared" si="6"/>
        <v>ОДНОРОДНЫЕ</v>
      </c>
      <c r="K33" s="41">
        <v>10.785599999999999</v>
      </c>
      <c r="L33" s="19" t="s">
        <v>19</v>
      </c>
      <c r="M33" s="3">
        <f t="shared" si="7"/>
        <v>5626.5239519999986</v>
      </c>
    </row>
    <row r="34" spans="1:13" ht="39" x14ac:dyDescent="0.25">
      <c r="A34" s="5">
        <v>21</v>
      </c>
      <c r="B34" s="37" t="s">
        <v>48</v>
      </c>
      <c r="C34" s="38">
        <v>3</v>
      </c>
      <c r="D34" s="18">
        <v>88</v>
      </c>
      <c r="E34" s="18">
        <v>89</v>
      </c>
      <c r="F34" s="18">
        <v>90</v>
      </c>
      <c r="G34" s="3">
        <f t="shared" si="0"/>
        <v>89</v>
      </c>
      <c r="H34" s="4">
        <f t="shared" si="5"/>
        <v>1</v>
      </c>
      <c r="I34" s="16">
        <f t="shared" si="8"/>
        <v>1.1235955056179775E-2</v>
      </c>
      <c r="J34" s="10" t="str">
        <f t="shared" si="6"/>
        <v>ОДНОРОДНЫЕ</v>
      </c>
      <c r="K34" s="41">
        <v>391.8768</v>
      </c>
      <c r="L34" s="19" t="s">
        <v>50</v>
      </c>
      <c r="M34" s="3">
        <f t="shared" si="7"/>
        <v>34877.035199999998</v>
      </c>
    </row>
    <row r="35" spans="1:13" ht="39" x14ac:dyDescent="0.25">
      <c r="A35" s="5">
        <v>22</v>
      </c>
      <c r="B35" s="37" t="s">
        <v>49</v>
      </c>
      <c r="C35" s="38">
        <v>3</v>
      </c>
      <c r="D35" s="18">
        <v>109.1</v>
      </c>
      <c r="E35" s="18">
        <v>110</v>
      </c>
      <c r="F35" s="18">
        <v>110</v>
      </c>
      <c r="G35" s="3">
        <f t="shared" si="0"/>
        <v>109.7</v>
      </c>
      <c r="H35" s="4">
        <f t="shared" si="5"/>
        <v>0.51961524227066647</v>
      </c>
      <c r="I35" s="16">
        <f t="shared" si="8"/>
        <v>4.7366931838711615E-3</v>
      </c>
      <c r="J35" s="10" t="str">
        <f t="shared" si="6"/>
        <v>ОДНОРОДНЫЕ</v>
      </c>
      <c r="K35" s="41">
        <v>71.903999999999996</v>
      </c>
      <c r="L35" s="19" t="s">
        <v>19</v>
      </c>
      <c r="M35" s="3">
        <f t="shared" si="7"/>
        <v>7887.8688000000002</v>
      </c>
    </row>
    <row r="36" spans="1:13" ht="15.75" x14ac:dyDescent="0.25">
      <c r="A36" s="29" t="s">
        <v>16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">
        <f>SUM(M14:M35)</f>
        <v>438900.54196799995</v>
      </c>
    </row>
    <row r="37" spans="1:13" ht="15.75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4"/>
    </row>
    <row r="38" spans="1:13" ht="15.75" x14ac:dyDescent="0.25">
      <c r="A38" s="36" t="s">
        <v>17</v>
      </c>
      <c r="B38" s="3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3" ht="15.75" x14ac:dyDescent="0.25">
      <c r="A39" s="36" t="s">
        <v>25</v>
      </c>
      <c r="B39" s="3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3" ht="15.75" x14ac:dyDescent="0.25">
      <c r="A40" s="15"/>
      <c r="B40" s="15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3" ht="15.75" x14ac:dyDescent="0.25">
      <c r="A41" s="36" t="s">
        <v>26</v>
      </c>
      <c r="B41" s="3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3" ht="15.75" x14ac:dyDescent="0.25">
      <c r="A42" s="2" t="s">
        <v>18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25">
    <mergeCell ref="A38:B38"/>
    <mergeCell ref="A39:B39"/>
    <mergeCell ref="A41:B41"/>
    <mergeCell ref="I11:I12"/>
    <mergeCell ref="J11:J12"/>
    <mergeCell ref="K11:K12"/>
    <mergeCell ref="L11:L12"/>
    <mergeCell ref="M11:M12"/>
    <mergeCell ref="A36:L36"/>
    <mergeCell ref="A7:M7"/>
    <mergeCell ref="A8:M8"/>
    <mergeCell ref="A9:I9"/>
    <mergeCell ref="C10:I10"/>
    <mergeCell ref="A11:A12"/>
    <mergeCell ref="B11:B12"/>
    <mergeCell ref="C11:C12"/>
    <mergeCell ref="D11:F11"/>
    <mergeCell ref="G11:G12"/>
    <mergeCell ref="H11:H12"/>
    <mergeCell ref="A6:M6"/>
    <mergeCell ref="A1:M1"/>
    <mergeCell ref="A2:M2"/>
    <mergeCell ref="A3:M3"/>
    <mergeCell ref="A4:M4"/>
    <mergeCell ref="A5:M5"/>
  </mergeCells>
  <conditionalFormatting sqref="I14:I35">
    <cfRule type="cellIs" dxfId="6" priority="7" stopIfTrue="1" operator="greaterThan">
      <formula>0.33</formula>
    </cfRule>
  </conditionalFormatting>
  <conditionalFormatting sqref="J14:J35">
    <cfRule type="containsText" dxfId="5" priority="4" operator="containsText" text="НЕ">
      <formula>NOT(ISERROR(SEARCH("НЕ",J14)))</formula>
    </cfRule>
    <cfRule type="containsText" dxfId="4" priority="5" operator="containsText" text="ОДНОРОДНЫЕ">
      <formula>NOT(ISERROR(SEARCH("ОДНОРОДНЫЕ",J14)))</formula>
    </cfRule>
    <cfRule type="containsText" dxfId="3" priority="6" operator="containsText" text="НЕОДНОРОДНЫЕ">
      <formula>NOT(ISERROR(SEARCH("НЕОДНОРОДНЫЕ",J14)))</formula>
    </cfRule>
  </conditionalFormatting>
  <conditionalFormatting sqref="J14:J35">
    <cfRule type="containsText" dxfId="2" priority="1" operator="containsText" text="НЕОДНОРОДНЫЕ">
      <formula>NOT(ISERROR(SEARCH("НЕОДНОРОДНЫЕ",J14)))</formula>
    </cfRule>
    <cfRule type="containsText" dxfId="1" priority="2" operator="containsText" text="ОДНОРОДНЫЕ">
      <formula>NOT(ISERROR(SEARCH("ОДНОРОДНЫЕ",J14)))</formula>
    </cfRule>
    <cfRule type="containsText" dxfId="0" priority="3" operator="containsText" text="НЕОДНОРОДНЫЕ">
      <formula>NOT(ISERROR(SEARCH("НЕОДНОРОДНЫЕ",J14)))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рыбн. прод.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2020-11-19T10:06:13Z</dcterms:modified>
</cp:coreProperties>
</file>