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 диск Д\Хоспис\2023\лекарственные препараты\Готово\"/>
    </mc:Choice>
  </mc:AlternateContent>
  <bookViews>
    <workbookView xWindow="0" yWindow="0" windowWidth="23040" windowHeight="8820" tabRatio="557"/>
  </bookViews>
  <sheets>
    <sheet name=" НМЦК" sheetId="9" r:id="rId1"/>
  </sheets>
  <definedNames>
    <definedName name="метод">#REF!</definedName>
    <definedName name="обоснование">#REF!</definedName>
    <definedName name="обосспособ">#REF!</definedName>
    <definedName name="спосо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77" i="9" l="1"/>
  <c r="K117" i="9" l="1"/>
  <c r="H117" i="9"/>
  <c r="K116" i="9"/>
  <c r="H116" i="9"/>
  <c r="K115" i="9"/>
  <c r="H115" i="9"/>
  <c r="I114" i="9"/>
  <c r="K114" i="9" s="1"/>
  <c r="H114" i="9"/>
  <c r="I113" i="9"/>
  <c r="K113" i="9" s="1"/>
  <c r="H113" i="9"/>
  <c r="I112" i="9"/>
  <c r="K112" i="9" s="1"/>
  <c r="H112" i="9"/>
  <c r="I111" i="9"/>
  <c r="K111" i="9" s="1"/>
  <c r="H111" i="9"/>
  <c r="K110" i="9"/>
  <c r="H110" i="9"/>
  <c r="I109" i="9"/>
  <c r="K109" i="9" s="1"/>
  <c r="H109" i="9"/>
  <c r="I108" i="9"/>
  <c r="G108" i="9" s="1"/>
  <c r="H108" i="9"/>
  <c r="K107" i="9"/>
  <c r="H107" i="9"/>
  <c r="G106" i="9"/>
  <c r="H106" i="9"/>
  <c r="K105" i="9"/>
  <c r="H105" i="9"/>
  <c r="G105" i="9"/>
  <c r="I104" i="9"/>
  <c r="G104" i="9" s="1"/>
  <c r="H104" i="9"/>
  <c r="K103" i="9"/>
  <c r="H103" i="9"/>
  <c r="I102" i="9"/>
  <c r="K102" i="9" s="1"/>
  <c r="H102" i="9"/>
  <c r="K101" i="9"/>
  <c r="H101" i="9"/>
  <c r="G100" i="9"/>
  <c r="H100" i="9"/>
  <c r="K62" i="9"/>
  <c r="H62" i="9"/>
  <c r="G61" i="9"/>
  <c r="H61" i="9"/>
  <c r="I60" i="9"/>
  <c r="G60" i="9" s="1"/>
  <c r="H60" i="9"/>
  <c r="K59" i="9"/>
  <c r="H59" i="9"/>
  <c r="G58" i="9"/>
  <c r="H58" i="9"/>
  <c r="K57" i="9"/>
  <c r="H57" i="9"/>
  <c r="I56" i="9"/>
  <c r="G56" i="9" s="1"/>
  <c r="H56" i="9"/>
  <c r="I55" i="9"/>
  <c r="K55" i="9" s="1"/>
  <c r="H55" i="9"/>
  <c r="G54" i="9"/>
  <c r="H54" i="9"/>
  <c r="K53" i="9"/>
  <c r="H53" i="9"/>
  <c r="G52" i="9"/>
  <c r="H52" i="9"/>
  <c r="K51" i="9"/>
  <c r="H51" i="9"/>
  <c r="G50" i="9"/>
  <c r="H50" i="9"/>
  <c r="K49" i="9"/>
  <c r="H49" i="9"/>
  <c r="G48" i="9"/>
  <c r="H48" i="9"/>
  <c r="K47" i="9"/>
  <c r="H47" i="9"/>
  <c r="G46" i="9"/>
  <c r="H46" i="9"/>
  <c r="I45" i="9"/>
  <c r="K45" i="9" s="1"/>
  <c r="H45" i="9"/>
  <c r="G44" i="9"/>
  <c r="H44" i="9"/>
  <c r="K43" i="9"/>
  <c r="H43" i="9"/>
  <c r="I42" i="9"/>
  <c r="G42" i="9" s="1"/>
  <c r="H42" i="9"/>
  <c r="I41" i="9"/>
  <c r="K41" i="9" s="1"/>
  <c r="H41" i="9"/>
  <c r="I40" i="9"/>
  <c r="G40" i="9" s="1"/>
  <c r="H40" i="9"/>
  <c r="K39" i="9"/>
  <c r="H39" i="9"/>
  <c r="G38" i="9"/>
  <c r="H38" i="9"/>
  <c r="I37" i="9"/>
  <c r="K37" i="9" s="1"/>
  <c r="H37" i="9"/>
  <c r="G36" i="9"/>
  <c r="H36" i="9"/>
  <c r="I35" i="9"/>
  <c r="K35" i="9" s="1"/>
  <c r="H35" i="9"/>
  <c r="G34" i="9"/>
  <c r="H34" i="9"/>
  <c r="K33" i="9"/>
  <c r="H33" i="9"/>
  <c r="G33" i="9"/>
  <c r="G32" i="9"/>
  <c r="H32" i="9"/>
  <c r="K31" i="9"/>
  <c r="H31" i="9"/>
  <c r="I30" i="9"/>
  <c r="G30" i="9" s="1"/>
  <c r="H30" i="9"/>
  <c r="K29" i="9"/>
  <c r="H29" i="9"/>
  <c r="G28" i="9"/>
  <c r="H28" i="9"/>
  <c r="K27" i="9"/>
  <c r="H27" i="9"/>
  <c r="I26" i="9"/>
  <c r="G26" i="9" s="1"/>
  <c r="H26" i="9"/>
  <c r="K25" i="9"/>
  <c r="H25" i="9"/>
  <c r="G24" i="9"/>
  <c r="H24" i="9"/>
  <c r="I23" i="9"/>
  <c r="K23" i="9" s="1"/>
  <c r="H23" i="9"/>
  <c r="G22" i="9"/>
  <c r="H22" i="9"/>
  <c r="K21" i="9"/>
  <c r="H21" i="9"/>
  <c r="I20" i="9"/>
  <c r="G20" i="9" s="1"/>
  <c r="H20" i="9"/>
  <c r="K19" i="9"/>
  <c r="H19" i="9"/>
  <c r="G18" i="9"/>
  <c r="H18" i="9"/>
  <c r="I121" i="9"/>
  <c r="K121" i="9" s="1"/>
  <c r="H121" i="9"/>
  <c r="K120" i="9"/>
  <c r="H120" i="9"/>
  <c r="K119" i="9"/>
  <c r="H119" i="9"/>
  <c r="I118" i="9"/>
  <c r="K118" i="9" s="1"/>
  <c r="H118" i="9"/>
  <c r="I99" i="9"/>
  <c r="K99" i="9" s="1"/>
  <c r="H99" i="9"/>
  <c r="K98" i="9"/>
  <c r="H98" i="9"/>
  <c r="I97" i="9"/>
  <c r="K97" i="9" s="1"/>
  <c r="H97" i="9"/>
  <c r="K132" i="9"/>
  <c r="H132" i="9"/>
  <c r="I131" i="9"/>
  <c r="K131" i="9" s="1"/>
  <c r="H131" i="9"/>
  <c r="I130" i="9"/>
  <c r="K130" i="9" s="1"/>
  <c r="H130" i="9"/>
  <c r="I129" i="9"/>
  <c r="K129" i="9" s="1"/>
  <c r="H129" i="9"/>
  <c r="K128" i="9"/>
  <c r="H128" i="9"/>
  <c r="K127" i="9"/>
  <c r="H127" i="9"/>
  <c r="I126" i="9"/>
  <c r="K126" i="9" s="1"/>
  <c r="H126" i="9"/>
  <c r="I125" i="9"/>
  <c r="K125" i="9" s="1"/>
  <c r="H125" i="9"/>
  <c r="K124" i="9"/>
  <c r="H124" i="9"/>
  <c r="K123" i="9"/>
  <c r="H123" i="9"/>
  <c r="I93" i="9"/>
  <c r="K93" i="9" s="1"/>
  <c r="H93" i="9"/>
  <c r="K92" i="9"/>
  <c r="H92" i="9"/>
  <c r="I91" i="9"/>
  <c r="K91" i="9" s="1"/>
  <c r="H91" i="9"/>
  <c r="K90" i="9"/>
  <c r="H90" i="9"/>
  <c r="K89" i="9"/>
  <c r="H89" i="9"/>
  <c r="K88" i="9"/>
  <c r="H88" i="9"/>
  <c r="K87" i="9"/>
  <c r="H87" i="9"/>
  <c r="K86" i="9"/>
  <c r="H86" i="9"/>
  <c r="K138" i="9"/>
  <c r="H138" i="9"/>
  <c r="G138" i="9"/>
  <c r="I137" i="9"/>
  <c r="K137" i="9" s="1"/>
  <c r="H137" i="9"/>
  <c r="K136" i="9"/>
  <c r="H136" i="9"/>
  <c r="I135" i="9"/>
  <c r="K135" i="9" s="1"/>
  <c r="H135" i="9"/>
  <c r="K134" i="9"/>
  <c r="H134" i="9"/>
  <c r="I133" i="9"/>
  <c r="K133" i="9" s="1"/>
  <c r="H133" i="9"/>
  <c r="K122" i="9"/>
  <c r="H122" i="9"/>
  <c r="H15" i="9"/>
  <c r="I15" i="9"/>
  <c r="G15" i="9" s="1"/>
  <c r="H16" i="9"/>
  <c r="G16" i="9"/>
  <c r="H17" i="9"/>
  <c r="G17" i="9"/>
  <c r="H63" i="9"/>
  <c r="G63" i="9"/>
  <c r="H64" i="9"/>
  <c r="I64" i="9"/>
  <c r="G64" i="9" s="1"/>
  <c r="H65" i="9"/>
  <c r="G65" i="9"/>
  <c r="H66" i="9"/>
  <c r="I66" i="9"/>
  <c r="G66" i="9" s="1"/>
  <c r="H67" i="9"/>
  <c r="G67" i="9"/>
  <c r="H68" i="9"/>
  <c r="G68" i="9"/>
  <c r="H69" i="9"/>
  <c r="I69" i="9"/>
  <c r="G69" i="9" s="1"/>
  <c r="H70" i="9"/>
  <c r="G70" i="9"/>
  <c r="H71" i="9"/>
  <c r="G71" i="9"/>
  <c r="H72" i="9"/>
  <c r="I72" i="9"/>
  <c r="G72" i="9" s="1"/>
  <c r="H73" i="9"/>
  <c r="G73" i="9"/>
  <c r="I145" i="9"/>
  <c r="K145" i="9" s="1"/>
  <c r="H145" i="9"/>
  <c r="K144" i="9"/>
  <c r="H144" i="9"/>
  <c r="K143" i="9"/>
  <c r="H143" i="9"/>
  <c r="K142" i="9"/>
  <c r="H142" i="9"/>
  <c r="I141" i="9"/>
  <c r="K141" i="9" s="1"/>
  <c r="H141" i="9"/>
  <c r="K140" i="9"/>
  <c r="H140" i="9"/>
  <c r="I139" i="9"/>
  <c r="K139" i="9" s="1"/>
  <c r="H139" i="9"/>
  <c r="I96" i="9"/>
  <c r="K96" i="9" s="1"/>
  <c r="H96" i="9"/>
  <c r="K95" i="9"/>
  <c r="H95" i="9"/>
  <c r="K94" i="9"/>
  <c r="H94" i="9"/>
  <c r="I85" i="9"/>
  <c r="K85" i="9" s="1"/>
  <c r="H85" i="9"/>
  <c r="K84" i="9"/>
  <c r="H84" i="9"/>
  <c r="K83" i="9"/>
  <c r="H83" i="9"/>
  <c r="I82" i="9"/>
  <c r="K82" i="9" s="1"/>
  <c r="H82" i="9"/>
  <c r="I81" i="9"/>
  <c r="K81" i="9" s="1"/>
  <c r="H81" i="9"/>
  <c r="K80" i="9"/>
  <c r="H80" i="9"/>
  <c r="K79" i="9"/>
  <c r="H79" i="9"/>
  <c r="I78" i="9"/>
  <c r="K78" i="9" s="1"/>
  <c r="H78" i="9"/>
  <c r="G78" i="9"/>
  <c r="K77" i="9"/>
  <c r="H77" i="9"/>
  <c r="K76" i="9"/>
  <c r="H76" i="9"/>
  <c r="I75" i="9"/>
  <c r="K75" i="9" s="1"/>
  <c r="H75" i="9"/>
  <c r="G75" i="9"/>
  <c r="I74" i="9"/>
  <c r="K74" i="9" s="1"/>
  <c r="H74" i="9"/>
  <c r="I14" i="9"/>
  <c r="K14" i="9" s="1"/>
  <c r="H14" i="9"/>
  <c r="G136" i="9" l="1"/>
  <c r="G133" i="9"/>
  <c r="G112" i="9"/>
  <c r="G91" i="9"/>
  <c r="G88" i="9"/>
  <c r="K63" i="9"/>
  <c r="G49" i="9"/>
  <c r="G47" i="9"/>
  <c r="G142" i="9"/>
  <c r="G135" i="9"/>
  <c r="K108" i="9"/>
  <c r="K106" i="9"/>
  <c r="G97" i="9"/>
  <c r="G81" i="9"/>
  <c r="K67" i="9"/>
  <c r="K56" i="9"/>
  <c r="G53" i="9"/>
  <c r="K48" i="9"/>
  <c r="G45" i="9"/>
  <c r="G37" i="9"/>
  <c r="G23" i="9"/>
  <c r="G76" i="9"/>
  <c r="G79" i="9"/>
  <c r="K73" i="9"/>
  <c r="G21" i="9"/>
  <c r="G31" i="9"/>
  <c r="G41" i="9"/>
  <c r="G57" i="9"/>
  <c r="G109" i="9"/>
  <c r="G90" i="9"/>
  <c r="G93" i="9"/>
  <c r="G119" i="9"/>
  <c r="G25" i="9"/>
  <c r="G55" i="9"/>
  <c r="K60" i="9"/>
  <c r="K100" i="9"/>
  <c r="G107" i="9"/>
  <c r="G74" i="9"/>
  <c r="G83" i="9"/>
  <c r="G141" i="9"/>
  <c r="G144" i="9"/>
  <c r="G29" i="9"/>
  <c r="G39" i="9"/>
  <c r="G110" i="9"/>
  <c r="G116" i="9"/>
  <c r="G114" i="9"/>
  <c r="K58" i="9"/>
  <c r="G121" i="9"/>
  <c r="G103" i="9"/>
  <c r="G14" i="9"/>
  <c r="K38" i="9"/>
  <c r="G80" i="9"/>
  <c r="G143" i="9"/>
  <c r="G137" i="9"/>
  <c r="G87" i="9"/>
  <c r="K24" i="9"/>
  <c r="K32" i="9"/>
  <c r="K40" i="9"/>
  <c r="G102" i="9"/>
  <c r="G111" i="9"/>
  <c r="K46" i="9"/>
  <c r="K30" i="9"/>
  <c r="K65" i="9"/>
  <c r="K20" i="9"/>
  <c r="K28" i="9"/>
  <c r="K36" i="9"/>
  <c r="K44" i="9"/>
  <c r="K52" i="9"/>
  <c r="G101" i="9"/>
  <c r="G117" i="9"/>
  <c r="K54" i="9"/>
  <c r="K104" i="9"/>
  <c r="G82" i="9"/>
  <c r="G145" i="9"/>
  <c r="K71" i="9"/>
  <c r="G89" i="9"/>
  <c r="G99" i="9"/>
  <c r="G120" i="9"/>
  <c r="K18" i="9"/>
  <c r="K26" i="9"/>
  <c r="K34" i="9"/>
  <c r="K42" i="9"/>
  <c r="K50" i="9"/>
  <c r="G115" i="9"/>
  <c r="K22" i="9"/>
  <c r="G77" i="9"/>
  <c r="G134" i="9"/>
  <c r="G92" i="9"/>
  <c r="G19" i="9"/>
  <c r="G27" i="9"/>
  <c r="G35" i="9"/>
  <c r="G43" i="9"/>
  <c r="G51" i="9"/>
  <c r="G59" i="9"/>
  <c r="G113" i="9"/>
  <c r="G85" i="9"/>
  <c r="G96" i="9"/>
  <c r="G98" i="9"/>
  <c r="G84" i="9"/>
  <c r="G95" i="9"/>
  <c r="G140" i="9"/>
  <c r="G118" i="9"/>
  <c r="K61" i="9"/>
  <c r="G62" i="9"/>
  <c r="G86" i="9"/>
  <c r="G123" i="9"/>
  <c r="G125" i="9"/>
  <c r="G127" i="9"/>
  <c r="G129" i="9"/>
  <c r="G131" i="9"/>
  <c r="G122" i="9"/>
  <c r="G124" i="9"/>
  <c r="G126" i="9"/>
  <c r="G128" i="9"/>
  <c r="G130" i="9"/>
  <c r="G132" i="9"/>
  <c r="G94" i="9"/>
  <c r="G139" i="9"/>
  <c r="K16" i="9"/>
  <c r="K69" i="9"/>
  <c r="K72" i="9"/>
  <c r="K70" i="9"/>
  <c r="K68" i="9"/>
  <c r="K66" i="9"/>
  <c r="K64" i="9"/>
  <c r="K17" i="9"/>
  <c r="K15" i="9"/>
  <c r="K13" i="9" l="1"/>
  <c r="K146" i="9" s="1"/>
  <c r="H13" i="9" l="1"/>
  <c r="G13" i="9" l="1"/>
</calcChain>
</file>

<file path=xl/sharedStrings.xml><?xml version="1.0" encoding="utf-8"?>
<sst xmlns="http://schemas.openxmlformats.org/spreadsheetml/2006/main" count="285" uniqueCount="153">
  <si>
    <t>Наименование объекта закупки</t>
  </si>
  <si>
    <t>Еденица измерения</t>
  </si>
  <si>
    <t>Количество</t>
  </si>
  <si>
    <t xml:space="preserve"> Источник  № 1</t>
  </si>
  <si>
    <t xml:space="preserve"> Источник № 2</t>
  </si>
  <si>
    <t xml:space="preserve"> Источник № 3</t>
  </si>
  <si>
    <t>Цена за единицу измерения (руб.)</t>
  </si>
  <si>
    <t>Средняя арифметическая  цена за еденицу измерения, (руб).</t>
  </si>
  <si>
    <t>Реквизиты источников информации:</t>
  </si>
  <si>
    <t>Среднеквадратичное отклонение</t>
  </si>
  <si>
    <t xml:space="preserve">Коэффициент вариации, %          </t>
  </si>
  <si>
    <t>1. Коммерческое предложение № 1  - источник № 1</t>
  </si>
  <si>
    <t>3. Коммерческое предложение № 3 - источник № 3</t>
  </si>
  <si>
    <t>2. Коммерческое предложение № 2 - источник № 2</t>
  </si>
  <si>
    <t>Обоснование начальной (максимальной) цены договора</t>
  </si>
  <si>
    <t>Расчет НМЦД:</t>
  </si>
  <si>
    <t>Заказчик: ГАУЗ ЛО "Детский хоспис"</t>
  </si>
  <si>
    <t>Начальная (максимальная) цена договора (руб.)</t>
  </si>
  <si>
    <t>Предмет договора: поставка лекарственных препаратов для нужд ГАУЗ ЛО "Детский хоспис"</t>
  </si>
  <si>
    <t>Аква Марис®  Классический спрей назальный 30 мл</t>
  </si>
  <si>
    <t>Юнивит Аква Д3 капли д/приема внутрь 15000МЕ/мл 10мл</t>
  </si>
  <si>
    <t>Актовегин р-р д/инъекций 40мг/мл 2мл №25</t>
  </si>
  <si>
    <t>Амброксол р-р д/прием. внутрь и инг. 7,5мг/мл 100мл</t>
  </si>
  <si>
    <t>Аммиак р-р д/нар. примен. и ингал. 10% 100мл фл. полим.</t>
  </si>
  <si>
    <t>Амклав пор. д/приг. р-ра д/в/в введ. 1000 мг+200 мг №5</t>
  </si>
  <si>
    <t>Амоксиклав пор.д/приг.сусп. 250мг+62,5мг/5мл 25г</t>
  </si>
  <si>
    <t>Анальгин р-р для в/в и в/м введ. 500мг/мл 2мл №10</t>
  </si>
  <si>
    <t>Анаприлин таб. 0,01 №50</t>
  </si>
  <si>
    <t>Аскорил экспекторант сироп 200мл №1</t>
  </si>
  <si>
    <t>Аскорутин таб. 50мг+50мг №50</t>
  </si>
  <si>
    <t>Аспаркам таб. №20</t>
  </si>
  <si>
    <t>Аспаркам-L раствор для в/в введения 5мл №10</t>
  </si>
  <si>
    <t>Афобазол таб. 10мг №60</t>
  </si>
  <si>
    <t>Ацетилсалициловая к-та таб. 0,5 №10</t>
  </si>
  <si>
    <t>Баклосан таб. 0,01 №50</t>
  </si>
  <si>
    <t>Бацидерм мазь д/наруж. прим. 250 МЕ/г+5000 МЕ/г 20г.</t>
  </si>
  <si>
    <t>Бацинецин пор. для наружного применения 250 МЕ/г + 5000 МЕ/г 10 г</t>
  </si>
  <si>
    <t>Беродуал® р-р д/инг. 0.25 мг+0.5 мг/мл 20мл</t>
  </si>
  <si>
    <t>Бифиформ капс.киш. раств. №30</t>
  </si>
  <si>
    <t>Бриллиантовый зеленый спирт р-р 1% 10мл, с помазком</t>
  </si>
  <si>
    <t xml:space="preserve">Вазелиновое масло 100мл </t>
  </si>
  <si>
    <t xml:space="preserve">Валерианы н-ка 25мл </t>
  </si>
  <si>
    <t>Демефецил капли наз. (0,25мг+2,5мг)/мл 15мл. фл.</t>
  </si>
  <si>
    <t>Виферон супп. рект. 150тыс. МЕ №10</t>
  </si>
  <si>
    <t>Виферон супп. рект. 500тыс. МЕ №10</t>
  </si>
  <si>
    <t xml:space="preserve">Вода д/ин. фл. 500мл №20 </t>
  </si>
  <si>
    <t xml:space="preserve">Галоперидол амп. 0,5% 1мл №10 </t>
  </si>
  <si>
    <t>Гелангин флекс аэрозоль д/местного прим. 0,2% 40мл №1</t>
  </si>
  <si>
    <t xml:space="preserve">Гепарин 5т МЕ/мл 5мл №5 </t>
  </si>
  <si>
    <t>Гепариновая мазь для наружного применения 25г</t>
  </si>
  <si>
    <t>Глицерин свечи 1,24г №10</t>
  </si>
  <si>
    <t>Глицин таб. п/я 100мг №100</t>
  </si>
  <si>
    <t>Гриппферон 10000МЕ/мл 10мл №1</t>
  </si>
  <si>
    <t>Дексаметазон амп. 4мг/мл 1мл №10 (амп.10)</t>
  </si>
  <si>
    <t>Дексаметазон-КРКА таб. 0,5мг №10</t>
  </si>
  <si>
    <t>Декспантенол мазь 5% 30г</t>
  </si>
  <si>
    <t>Метроксидин Дента гель  стоматолог. 1%+0,05% туба 20г</t>
  </si>
  <si>
    <t>Депакин сироп 57,64 мг/мл 150мл</t>
  </si>
  <si>
    <t>Депакин Хроносфера гран. с пролонг. высвоб. пак. 100мг №30</t>
  </si>
  <si>
    <t>Депакин Хроносфера гран. с пролонг. высвоб. пак. 250мг №30</t>
  </si>
  <si>
    <t>Диакарб таб. 0,25 №30</t>
  </si>
  <si>
    <t>Димедрол амп. 1% 1мл №10</t>
  </si>
  <si>
    <t>Этамзилат р-р д/инъек. 125 мг/мл амп. 2мл №10</t>
  </si>
  <si>
    <t>Дюфалак сироп 667мг/мл 200мл</t>
  </si>
  <si>
    <t>Цетиризин капли для приема внутрь 10 мг/мл 20 мл</t>
  </si>
  <si>
    <t>Ибупрофен сусп. д/приема внутрь д/дет. апельсин 100мг/5мл 100мл</t>
  </si>
  <si>
    <t>Парацетамол р-р д/инф.10мг/мл 100мл.фл. №1</t>
  </si>
  <si>
    <t>Камфорный спирт 10% 40мл</t>
  </si>
  <si>
    <t>Канефрон Н капли 100мл</t>
  </si>
  <si>
    <t>Капотен таб. 0,025 №56</t>
  </si>
  <si>
    <t>Карсил др. 35мг №80</t>
  </si>
  <si>
    <t>Кеппра р-р 100мг/мл 300мл в комплекте с мерным шприцем</t>
  </si>
  <si>
    <t>Кеппра таб.п/п/о 0,25 №30</t>
  </si>
  <si>
    <t>Кетонал капс. 0,05 №25</t>
  </si>
  <si>
    <t>Кетонал таб. п/п/о 100мг №20 (блистеры)</t>
  </si>
  <si>
    <t>Кеторолак амп. 30мг 1мл №10</t>
  </si>
  <si>
    <t>Комплинекс Беби пор. саше 1,5г. №20</t>
  </si>
  <si>
    <t>Конвулекс капли 300мг/мл 100мл</t>
  </si>
  <si>
    <t>Конвулекс сироп д/детей 50мг/мл 100мл</t>
  </si>
  <si>
    <t>Креон 10000 капс. киш. раств. 10000 ЕД №20</t>
  </si>
  <si>
    <t>Левомикон-ТФФ мазь 40г туба</t>
  </si>
  <si>
    <t>Лидокаин р-р д/ин. амп. 2% 2мл №10</t>
  </si>
  <si>
    <t>Мальвацид® сусп. д/пр. внутрь 170мл №1</t>
  </si>
  <si>
    <t>Магне B6 р-р д/пр.вн. 10 мл амп. №10</t>
  </si>
  <si>
    <t>Синбиотик Максилак Бэби пор. пак. №10</t>
  </si>
  <si>
    <t>Мексидол таб.п/п/о 0,125 №30</t>
  </si>
  <si>
    <t>Меропенем пор. для приг. р-ра для в/в введ. 500 мг фл. №1</t>
  </si>
  <si>
    <t>Дезринит спрей наз. дозир. 50мкг/доза 140доз №1</t>
  </si>
  <si>
    <t>Мотилиум сусп. 1мг/мл 100мл</t>
  </si>
  <si>
    <t>Називин Сенситив дозир. спрей 11,25мкг/доза 10мл</t>
  </si>
  <si>
    <t>Називин Сенситив дозир. спрей 22,5мг/мл 10мл</t>
  </si>
  <si>
    <t>Натрия тетрабората р-р в глицерине 20% 30мл</t>
  </si>
  <si>
    <t>Натрия хлорид р-р д/инф. 0,9% 250мл №1</t>
  </si>
  <si>
    <t>Неулептил р-р 4% 30мл</t>
  </si>
  <si>
    <t>Но-шпа амп. 0,04/2мл №25</t>
  </si>
  <si>
    <t>Нурофаст таб. п/п/о 200мг №20</t>
  </si>
  <si>
    <t>Осельтамивир Авексима капс. 75мг №10</t>
  </si>
  <si>
    <t>Ниатира кап. уш. 2,6% 10мл</t>
  </si>
  <si>
    <t>Паглюферал-1 таб. №20</t>
  </si>
  <si>
    <t>Паглюферал-2 таб. №20</t>
  </si>
  <si>
    <t>Паглюферал-3 таб. №20</t>
  </si>
  <si>
    <t>Пантогам р-р д/приема внутрь 100мг/мл 100мл. фл.</t>
  </si>
  <si>
    <t>Панцеф гран.д/сусп.100мг/5мл 60мл 32г</t>
  </si>
  <si>
    <t>Парацетамол таб. 0,5 №10</t>
  </si>
  <si>
    <t>Парацетамол-Акос сусп. д/детей д/приема внутрь 120мг/5мл 100мл</t>
  </si>
  <si>
    <t>Пиковит сироп поливит. д/детей 150мл</t>
  </si>
  <si>
    <t>Полидекса с фенилэфрином спрей наз. 15мл</t>
  </si>
  <si>
    <t>Преднизолон Эльфа р-р для в/в и в/м введ. 30мг/мл амп. 1мл №25</t>
  </si>
  <si>
    <t>Пульмибуд сусп. д/инг. дозирован. 0,25мг/мл 2мл №20</t>
  </si>
  <si>
    <t>Пустырника н-ка 25мл</t>
  </si>
  <si>
    <t>Силденафил-СЗ таб. п/п/о 50мг №4</t>
  </si>
  <si>
    <t>Смекта пор. д/сусп. в пак. 3г №20 ваниль</t>
  </si>
  <si>
    <t>Сульфаргин мазь 1% 50г</t>
  </si>
  <si>
    <t>Сульфацил натрия-СОЛОфарм гл. капли 20% 0,5 мл №5</t>
  </si>
  <si>
    <t>Сумамед пор. д/приг. сусп. 100мг/5мл 20,925г</t>
  </si>
  <si>
    <t>Азитромицин Экомед пор. д/приг. сусп. 200мг/5мл 16.500 г фл.+шприц</t>
  </si>
  <si>
    <t>Супрастин амп. 2% 1мл №5</t>
  </si>
  <si>
    <t>Супрастин таб. 0,025 №20</t>
  </si>
  <si>
    <t>Ангидак спрей 0,255мг/доза 176доз 30мл</t>
  </si>
  <si>
    <t>Теовексал р-р для в/в введ 100 мг/мл 5 мл №10</t>
  </si>
  <si>
    <t>Тетрациклин мазь гл. 1% 5г</t>
  </si>
  <si>
    <t>Топирамат таб. п/п/о 25мг №30</t>
  </si>
  <si>
    <t>Эксхол кап. 250 мг №50</t>
  </si>
  <si>
    <t>Ультоп капс. кишечн. раствор. 0,01 №28</t>
  </si>
  <si>
    <t>Фенибут таб. 0,25 №20</t>
  </si>
  <si>
    <t>Феницитол гель д/наруж. прим. 0,1% 30г.</t>
  </si>
  <si>
    <t>Феррум Лек сироп 100мл №1</t>
  </si>
  <si>
    <t>Флуимуцил антибиотик ИТ лиоф. д/р-ра д/ин. и ингал. 500мг №3 фл.+ р-ль 4мл №3 амп.</t>
  </si>
  <si>
    <t>Флуконазол капс. 0,05 №7</t>
  </si>
  <si>
    <t>Форлакс пак.4г №20 детский</t>
  </si>
  <si>
    <t>Фурагин таб. 0,05 №30</t>
  </si>
  <si>
    <t>Хлоргексидина биглюконат 0,05% 100мл фл.полим.</t>
  </si>
  <si>
    <t>Хофитол р-р 20г/100мл 120мл</t>
  </si>
  <si>
    <t>Церебролизин амп. 2мл №10</t>
  </si>
  <si>
    <t>Холитилин капс. 400мг №56</t>
  </si>
  <si>
    <t>Метоклопрамид амп. 5мг/мл 2мл №10</t>
  </si>
  <si>
    <t>Церукал таб. 0,01 №50</t>
  </si>
  <si>
    <t>Цефекон Д свечи д/д 0,25 №10</t>
  </si>
  <si>
    <t>Цефотаксим 1г №50 в/м, в/в</t>
  </si>
  <si>
    <t>Цефтазидим-АКОС пор.0,5 №1</t>
  </si>
  <si>
    <t>Цинковая паста 25г банка</t>
  </si>
  <si>
    <t>Ципрофлоксацин таб.п/п/о 0,25 №10</t>
  </si>
  <si>
    <t>Элькар р-р 30% 100мл</t>
  </si>
  <si>
    <t>Эниксум р-р д/ин. 4 тыс.анти-Ха МЕ/0.4 мл №10 ампулы</t>
  </si>
  <si>
    <t>Энтерофурил сусп. 200мг/5мл 90мл</t>
  </si>
  <si>
    <t>Эссенциале форте-Н капс. 0,3 №180</t>
  </si>
  <si>
    <t>Сульзонцеф пор.д/пригот.р-ра в/в, в/м фл. 1г+1г №1 инд.уп</t>
  </si>
  <si>
    <t>Ванкорус пор. д/приг. р-ра д/инф. и приема внутрь 1,0г №1</t>
  </si>
  <si>
    <t>Фортранс 64г №4</t>
  </si>
  <si>
    <t>Реамберин р-р д/инф. 1,5% 250мл №5</t>
  </si>
  <si>
    <t>Рингер-СОЛОфарм р-р д/инф. 200мл №20</t>
  </si>
  <si>
    <t>Кортексин лиоф. д/приг.р-ра для в/м введ. 10мг фл. №10</t>
  </si>
  <si>
    <t>упаковка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</si>
</sst>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0_ ;\-#,##0.00\ "/>
  </numFmts>
  <fonts count="5" x14ac:knownFonts="1">
    <font>
      <sz val="10"/>
      <name val="Arial"/>
    </font>
    <font>
      <i/>
      <sz val="11"/>
      <name val="Arial"/>
      <family val="2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wrapText="1"/>
    </xf>
    <xf numFmtId="0" fontId="2" fillId="0" borderId="4" xfId="0" applyFont="1" applyBorder="1" applyAlignment="1">
      <alignment wrapText="1"/>
    </xf>
    <xf numFmtId="4" fontId="2" fillId="0" borderId="0" xfId="0" applyNumberFormat="1" applyFont="1" applyBorder="1"/>
    <xf numFmtId="0" fontId="2" fillId="0" borderId="3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Z146"/>
  <sheetViews>
    <sheetView tabSelected="1" topLeftCell="A3" zoomScale="90" zoomScaleNormal="90" workbookViewId="0">
      <selection activeCell="C13" sqref="C13"/>
    </sheetView>
  </sheetViews>
  <sheetFormatPr defaultColWidth="8.88671875" defaultRowHeight="13.2" x14ac:dyDescent="0.25"/>
  <cols>
    <col min="1" max="1" width="5.5546875" style="12" customWidth="1"/>
    <col min="2" max="2" width="47.6640625" style="4" bestFit="1" customWidth="1"/>
    <col min="3" max="3" width="15.44140625" style="4" customWidth="1"/>
    <col min="4" max="5" width="17.5546875" style="4" customWidth="1"/>
    <col min="6" max="7" width="18.33203125" style="4" customWidth="1"/>
    <col min="8" max="8" width="18.33203125" style="12" customWidth="1"/>
    <col min="9" max="9" width="24.109375" style="4" customWidth="1"/>
    <col min="10" max="10" width="13.33203125" style="4" customWidth="1"/>
    <col min="11" max="11" width="19.6640625" style="4" customWidth="1"/>
    <col min="12" max="12" width="12.109375" style="4" hidden="1" customWidth="1"/>
    <col min="13" max="14" width="11.6640625" style="5" hidden="1" customWidth="1"/>
    <col min="15" max="16384" width="8.88671875" style="4"/>
  </cols>
  <sheetData>
    <row r="1" spans="1:26" s="2" customFormat="1" ht="27.6" customHeight="1" x14ac:dyDescent="0.25">
      <c r="B1" s="32" t="s">
        <v>14</v>
      </c>
      <c r="C1" s="32"/>
      <c r="D1" s="32"/>
      <c r="E1" s="32"/>
      <c r="F1" s="32"/>
      <c r="G1" s="32"/>
      <c r="H1" s="32"/>
      <c r="I1" s="32"/>
      <c r="J1" s="32"/>
      <c r="K1" s="32"/>
      <c r="M1" s="3"/>
      <c r="N1" s="3"/>
    </row>
    <row r="2" spans="1:26" s="2" customFormat="1" ht="37.950000000000003" customHeight="1" x14ac:dyDescent="0.25">
      <c r="B2" s="29" t="s">
        <v>18</v>
      </c>
      <c r="C2" s="31"/>
      <c r="D2" s="31"/>
      <c r="E2" s="31"/>
      <c r="F2" s="31"/>
      <c r="G2" s="31"/>
      <c r="H2" s="31"/>
      <c r="I2" s="31"/>
      <c r="J2" s="31"/>
      <c r="K2" s="31"/>
      <c r="M2" s="3"/>
      <c r="N2" s="3"/>
    </row>
    <row r="3" spans="1:26" s="2" customFormat="1" ht="19.5" customHeight="1" x14ac:dyDescent="0.25">
      <c r="B3" s="33" t="s">
        <v>16</v>
      </c>
      <c r="C3" s="33"/>
      <c r="D3" s="33"/>
      <c r="E3" s="33"/>
      <c r="F3" s="33"/>
      <c r="G3" s="33"/>
      <c r="H3" s="33"/>
      <c r="I3" s="33"/>
      <c r="J3" s="33"/>
      <c r="K3" s="33"/>
      <c r="M3" s="3"/>
      <c r="N3" s="3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12" customFormat="1" ht="19.5" customHeight="1" x14ac:dyDescent="0.25">
      <c r="B4" s="23" t="s">
        <v>8</v>
      </c>
      <c r="C4" s="15"/>
      <c r="D4" s="15"/>
      <c r="E4" s="15"/>
      <c r="F4" s="15"/>
      <c r="G4" s="15"/>
      <c r="H4" s="15"/>
      <c r="I4" s="15"/>
      <c r="J4" s="15"/>
      <c r="K4" s="15"/>
      <c r="L4" s="11"/>
      <c r="M4" s="17"/>
      <c r="N4" s="17"/>
      <c r="O4" s="11"/>
    </row>
    <row r="5" spans="1:26" s="12" customFormat="1" ht="19.5" customHeight="1" x14ac:dyDescent="0.25">
      <c r="B5" s="22" t="s">
        <v>11</v>
      </c>
      <c r="C5" s="15"/>
      <c r="D5" s="15"/>
      <c r="E5" s="15"/>
      <c r="F5" s="15"/>
      <c r="G5" s="15"/>
      <c r="H5" s="15"/>
      <c r="I5" s="15"/>
      <c r="J5" s="15"/>
      <c r="K5" s="15"/>
      <c r="L5" s="11"/>
      <c r="M5" s="17"/>
      <c r="N5" s="17"/>
      <c r="O5" s="11"/>
    </row>
    <row r="6" spans="1:26" s="12" customFormat="1" ht="17.25" customHeight="1" x14ac:dyDescent="0.25">
      <c r="B6" s="22" t="s">
        <v>13</v>
      </c>
      <c r="C6" s="15"/>
      <c r="D6" s="15"/>
      <c r="E6" s="15"/>
      <c r="F6" s="15"/>
      <c r="G6" s="15"/>
      <c r="H6" s="15"/>
      <c r="I6" s="15"/>
      <c r="J6" s="15"/>
      <c r="K6" s="15"/>
      <c r="L6" s="11"/>
      <c r="M6" s="17"/>
      <c r="N6" s="17"/>
      <c r="O6" s="11"/>
    </row>
    <row r="7" spans="1:26" s="12" customFormat="1" ht="18" customHeight="1" x14ac:dyDescent="0.25">
      <c r="B7" s="22" t="s">
        <v>12</v>
      </c>
      <c r="C7" s="15"/>
      <c r="D7" s="15"/>
      <c r="E7" s="15"/>
      <c r="F7" s="15"/>
      <c r="G7" s="15"/>
      <c r="H7" s="15"/>
      <c r="I7" s="15"/>
      <c r="J7" s="15"/>
      <c r="K7" s="15"/>
      <c r="L7" s="11"/>
      <c r="M7" s="17"/>
      <c r="N7" s="17"/>
      <c r="O7" s="11"/>
    </row>
    <row r="8" spans="1:26" s="12" customFormat="1" ht="18" customHeight="1" x14ac:dyDescent="0.25">
      <c r="B8" s="18"/>
      <c r="C8" s="15"/>
      <c r="D8" s="15"/>
      <c r="E8" s="15"/>
      <c r="F8" s="15"/>
      <c r="G8" s="15"/>
      <c r="H8" s="15"/>
      <c r="I8" s="15"/>
      <c r="J8" s="15"/>
      <c r="K8" s="15"/>
      <c r="L8" s="11"/>
      <c r="M8" s="17"/>
      <c r="N8" s="17"/>
      <c r="O8" s="11"/>
    </row>
    <row r="9" spans="1:26" s="12" customFormat="1" ht="18" customHeight="1" x14ac:dyDescent="0.25">
      <c r="B9" s="14" t="s">
        <v>15</v>
      </c>
      <c r="C9" s="15"/>
      <c r="D9" s="15"/>
      <c r="E9" s="15"/>
      <c r="F9" s="15"/>
      <c r="G9" s="15"/>
      <c r="H9" s="15"/>
      <c r="I9" s="15"/>
      <c r="J9" s="15"/>
      <c r="K9" s="16"/>
      <c r="M9" s="13"/>
      <c r="N9" s="13"/>
    </row>
    <row r="10" spans="1:26" s="6" customFormat="1" ht="26.25" customHeight="1" x14ac:dyDescent="0.25">
      <c r="A10" s="21"/>
      <c r="B10" s="29" t="s">
        <v>0</v>
      </c>
      <c r="C10" s="29" t="s">
        <v>1</v>
      </c>
      <c r="D10" s="29" t="s">
        <v>6</v>
      </c>
      <c r="E10" s="29"/>
      <c r="F10" s="29"/>
      <c r="G10" s="30" t="s">
        <v>10</v>
      </c>
      <c r="H10" s="30" t="s">
        <v>9</v>
      </c>
      <c r="I10" s="29" t="s">
        <v>7</v>
      </c>
      <c r="J10" s="29" t="s">
        <v>2</v>
      </c>
      <c r="K10" s="29" t="s">
        <v>17</v>
      </c>
      <c r="M10" s="7"/>
      <c r="N10" s="7"/>
    </row>
    <row r="11" spans="1:26" s="6" customFormat="1" ht="7.5" customHeight="1" x14ac:dyDescent="0.25">
      <c r="A11" s="21"/>
      <c r="B11" s="29"/>
      <c r="C11" s="29"/>
      <c r="D11" s="29"/>
      <c r="E11" s="29"/>
      <c r="F11" s="29"/>
      <c r="G11" s="34"/>
      <c r="H11" s="34"/>
      <c r="I11" s="29"/>
      <c r="J11" s="29"/>
      <c r="K11" s="29"/>
      <c r="M11" s="7"/>
      <c r="N11" s="7"/>
    </row>
    <row r="12" spans="1:26" s="6" customFormat="1" ht="34.200000000000003" customHeight="1" x14ac:dyDescent="0.25">
      <c r="A12" s="21"/>
      <c r="B12" s="30"/>
      <c r="C12" s="30"/>
      <c r="D12" s="25" t="s">
        <v>3</v>
      </c>
      <c r="E12" s="25" t="s">
        <v>4</v>
      </c>
      <c r="F12" s="25" t="s">
        <v>5</v>
      </c>
      <c r="G12" s="34"/>
      <c r="H12" s="34"/>
      <c r="I12" s="30"/>
      <c r="J12" s="30"/>
      <c r="K12" s="30"/>
      <c r="M12" s="7"/>
      <c r="N12" s="7"/>
      <c r="Q12" s="9"/>
    </row>
    <row r="13" spans="1:26" s="6" customFormat="1" ht="24.75" customHeight="1" x14ac:dyDescent="0.25">
      <c r="A13" s="21">
        <v>1</v>
      </c>
      <c r="B13" s="24" t="s">
        <v>19</v>
      </c>
      <c r="C13" s="8" t="s">
        <v>152</v>
      </c>
      <c r="D13" s="26">
        <v>357.5</v>
      </c>
      <c r="E13" s="20">
        <v>358</v>
      </c>
      <c r="F13" s="20">
        <v>361.58</v>
      </c>
      <c r="G13" s="10">
        <f>(SQRT((POWER($D13-$I13,2)+POWER($E13-$I13,2)+POWER($F13-$I13,2))/(3-1)))/$I13*100</f>
        <v>0.61984120785431562</v>
      </c>
      <c r="H13" s="19">
        <f>STDEV(D13,E13,F13)</f>
        <v>2.2253389254972586</v>
      </c>
      <c r="I13" s="27">
        <v>359.02</v>
      </c>
      <c r="J13" s="8">
        <v>100</v>
      </c>
      <c r="K13" s="27">
        <f>I13*J13</f>
        <v>35902</v>
      </c>
      <c r="M13" s="7"/>
      <c r="N13" s="7"/>
      <c r="Q13" s="9"/>
    </row>
    <row r="14" spans="1:26" s="6" customFormat="1" ht="24.75" customHeight="1" x14ac:dyDescent="0.25">
      <c r="A14" s="21">
        <v>2</v>
      </c>
      <c r="B14" s="24" t="s">
        <v>20</v>
      </c>
      <c r="C14" s="8" t="s">
        <v>152</v>
      </c>
      <c r="D14" s="26">
        <v>162</v>
      </c>
      <c r="E14" s="20">
        <v>166.28</v>
      </c>
      <c r="F14" s="20">
        <v>163</v>
      </c>
      <c r="G14" s="10">
        <f>(SQRT((POWER($D14-$I14,2)+POWER($E14-$I14,2)+POWER($F14-$I14,2))/(3-1)))/$I14*100</f>
        <v>1.3672009740260413</v>
      </c>
      <c r="H14" s="19">
        <f>STDEV(D14,E14,F14)</f>
        <v>2.2389283150650452</v>
      </c>
      <c r="I14" s="27">
        <f>AVERAGE(D14:F14)</f>
        <v>163.76</v>
      </c>
      <c r="J14" s="8">
        <v>15</v>
      </c>
      <c r="K14" s="27">
        <f t="shared" ref="K14:K144" si="0">I14*J14</f>
        <v>2456.3999999999996</v>
      </c>
      <c r="M14" s="7"/>
      <c r="N14" s="7"/>
      <c r="Q14" s="9"/>
    </row>
    <row r="15" spans="1:26" s="6" customFormat="1" ht="24.75" customHeight="1" x14ac:dyDescent="0.25">
      <c r="A15" s="21">
        <v>3</v>
      </c>
      <c r="B15" s="24" t="s">
        <v>21</v>
      </c>
      <c r="C15" s="8" t="s">
        <v>152</v>
      </c>
      <c r="D15" s="26">
        <v>1975</v>
      </c>
      <c r="E15" s="20">
        <v>1975.5</v>
      </c>
      <c r="F15" s="20">
        <v>1975.4</v>
      </c>
      <c r="G15" s="10">
        <f>(SQRT((POWER($D15-$I15,2)+POWER($E15-$I15,2)+POWER($F15-$I15,2))/(3-1)))/$I15*100</f>
        <v>1.3394174611779287E-2</v>
      </c>
      <c r="H15" s="19">
        <f>STDEV(D15,E15,F15)</f>
        <v>0.26457513110647624</v>
      </c>
      <c r="I15" s="27">
        <f>AVERAGE(D15:F15)</f>
        <v>1975.3</v>
      </c>
      <c r="J15" s="8">
        <v>10</v>
      </c>
      <c r="K15" s="27">
        <f t="shared" ref="K15:K73" si="1">I15*J15</f>
        <v>19753</v>
      </c>
      <c r="M15" s="7"/>
      <c r="N15" s="7"/>
      <c r="Q15" s="9"/>
    </row>
    <row r="16" spans="1:26" s="6" customFormat="1" ht="24.75" customHeight="1" x14ac:dyDescent="0.25">
      <c r="A16" s="21">
        <v>4</v>
      </c>
      <c r="B16" s="24" t="s">
        <v>22</v>
      </c>
      <c r="C16" s="8" t="s">
        <v>152</v>
      </c>
      <c r="D16" s="26">
        <v>164</v>
      </c>
      <c r="E16" s="20">
        <v>165</v>
      </c>
      <c r="F16" s="20">
        <v>166.65</v>
      </c>
      <c r="G16" s="10">
        <f t="shared" ref="G16:G73" si="2">(SQRT((POWER($D16-$I16,2)+POWER($E16-$I16,2)+POWER($F16-$I16,2))/(3-1)))/$I16*100</f>
        <v>0.81002670513300024</v>
      </c>
      <c r="H16" s="19">
        <f t="shared" ref="H16:H20" si="3">STDEV(D16,E16,F16)</f>
        <v>1.3382202110763914</v>
      </c>
      <c r="I16" s="27">
        <v>165.21</v>
      </c>
      <c r="J16" s="8">
        <v>20</v>
      </c>
      <c r="K16" s="27">
        <f t="shared" si="1"/>
        <v>3304.2000000000003</v>
      </c>
      <c r="M16" s="7"/>
      <c r="N16" s="7"/>
      <c r="Q16" s="9"/>
    </row>
    <row r="17" spans="1:17" s="6" customFormat="1" ht="24.75" customHeight="1" x14ac:dyDescent="0.25">
      <c r="A17" s="21">
        <v>5</v>
      </c>
      <c r="B17" s="24" t="s">
        <v>23</v>
      </c>
      <c r="C17" s="8" t="s">
        <v>152</v>
      </c>
      <c r="D17" s="26">
        <v>27</v>
      </c>
      <c r="E17" s="20">
        <v>27.5</v>
      </c>
      <c r="F17" s="20">
        <v>27.78</v>
      </c>
      <c r="G17" s="10">
        <f t="shared" si="2"/>
        <v>15.166006749315761</v>
      </c>
      <c r="H17" s="19">
        <f t="shared" si="3"/>
        <v>0.39513710700633237</v>
      </c>
      <c r="I17" s="27">
        <v>24.42</v>
      </c>
      <c r="J17" s="8">
        <v>2</v>
      </c>
      <c r="K17" s="27">
        <f t="shared" si="1"/>
        <v>48.84</v>
      </c>
      <c r="M17" s="7"/>
      <c r="N17" s="7"/>
      <c r="Q17" s="9"/>
    </row>
    <row r="18" spans="1:17" s="6" customFormat="1" ht="24.75" customHeight="1" x14ac:dyDescent="0.25">
      <c r="A18" s="21">
        <v>6</v>
      </c>
      <c r="B18" s="24" t="s">
        <v>24</v>
      </c>
      <c r="C18" s="8" t="s">
        <v>152</v>
      </c>
      <c r="D18" s="26">
        <v>316</v>
      </c>
      <c r="E18" s="20">
        <v>317</v>
      </c>
      <c r="F18" s="20">
        <v>320.17</v>
      </c>
      <c r="G18" s="10">
        <f t="shared" si="2"/>
        <v>0.6852177149885863</v>
      </c>
      <c r="H18" s="19">
        <f t="shared" si="3"/>
        <v>2.1770698962902806</v>
      </c>
      <c r="I18" s="27">
        <v>317.72000000000003</v>
      </c>
      <c r="J18" s="8">
        <v>20</v>
      </c>
      <c r="K18" s="27">
        <f t="shared" ref="K18:K42" si="4">I18*J18</f>
        <v>6354.4000000000005</v>
      </c>
      <c r="M18" s="7"/>
      <c r="N18" s="7"/>
      <c r="Q18" s="9"/>
    </row>
    <row r="19" spans="1:17" s="6" customFormat="1" ht="24.75" customHeight="1" x14ac:dyDescent="0.25">
      <c r="A19" s="21">
        <v>7</v>
      </c>
      <c r="B19" s="24" t="s">
        <v>25</v>
      </c>
      <c r="C19" s="8" t="s">
        <v>152</v>
      </c>
      <c r="D19" s="26">
        <v>252</v>
      </c>
      <c r="E19" s="20">
        <v>252.3</v>
      </c>
      <c r="F19" s="20">
        <v>252.2</v>
      </c>
      <c r="G19" s="10">
        <f t="shared" si="2"/>
        <v>6.0664096370474097E-2</v>
      </c>
      <c r="H19" s="19">
        <f t="shared" si="3"/>
        <v>0.15275252316519838</v>
      </c>
      <c r="I19" s="27">
        <v>252.16</v>
      </c>
      <c r="J19" s="8">
        <v>10</v>
      </c>
      <c r="K19" s="27">
        <f t="shared" si="4"/>
        <v>2521.6</v>
      </c>
      <c r="M19" s="7"/>
      <c r="N19" s="7"/>
      <c r="Q19" s="9"/>
    </row>
    <row r="20" spans="1:17" s="6" customFormat="1" ht="24.75" customHeight="1" x14ac:dyDescent="0.25">
      <c r="A20" s="21">
        <v>8</v>
      </c>
      <c r="B20" s="24" t="s">
        <v>26</v>
      </c>
      <c r="C20" s="8" t="s">
        <v>152</v>
      </c>
      <c r="D20" s="26">
        <v>100</v>
      </c>
      <c r="E20" s="20">
        <v>101</v>
      </c>
      <c r="F20" s="20">
        <v>102</v>
      </c>
      <c r="G20" s="10">
        <f t="shared" si="2"/>
        <v>0.99009900990099009</v>
      </c>
      <c r="H20" s="19">
        <f t="shared" si="3"/>
        <v>1</v>
      </c>
      <c r="I20" s="27">
        <f t="shared" ref="I20" si="5">AVERAGE(D20:F20)</f>
        <v>101</v>
      </c>
      <c r="J20" s="8">
        <v>30</v>
      </c>
      <c r="K20" s="27">
        <f t="shared" si="4"/>
        <v>3030</v>
      </c>
      <c r="M20" s="7"/>
      <c r="N20" s="7"/>
      <c r="Q20" s="9"/>
    </row>
    <row r="21" spans="1:17" s="6" customFormat="1" ht="24.75" customHeight="1" x14ac:dyDescent="0.25">
      <c r="A21" s="21">
        <v>9</v>
      </c>
      <c r="B21" s="24" t="s">
        <v>27</v>
      </c>
      <c r="C21" s="8" t="s">
        <v>152</v>
      </c>
      <c r="D21" s="26">
        <v>15.9</v>
      </c>
      <c r="E21" s="20">
        <v>15.96</v>
      </c>
      <c r="F21" s="20">
        <v>15.95</v>
      </c>
      <c r="G21" s="10">
        <f>(SQRT((POWER($D21-$I21,2)+POWER($E21-$I21,2)+POWER($F21-$I21,2))/(3-1)))/$I21*100</f>
        <v>0.20819992406499746</v>
      </c>
      <c r="H21" s="19">
        <f>STDEV(D21,E21,F21)</f>
        <v>3.2145502536643146E-2</v>
      </c>
      <c r="I21" s="27">
        <v>15.93</v>
      </c>
      <c r="J21" s="8">
        <v>6</v>
      </c>
      <c r="K21" s="27">
        <f t="shared" si="4"/>
        <v>95.58</v>
      </c>
      <c r="M21" s="7"/>
      <c r="N21" s="7"/>
      <c r="Q21" s="9"/>
    </row>
    <row r="22" spans="1:17" s="6" customFormat="1" ht="24.75" customHeight="1" x14ac:dyDescent="0.25">
      <c r="A22" s="21">
        <v>10</v>
      </c>
      <c r="B22" s="24" t="s">
        <v>28</v>
      </c>
      <c r="C22" s="8" t="s">
        <v>152</v>
      </c>
      <c r="D22" s="26">
        <v>690</v>
      </c>
      <c r="E22" s="20">
        <v>690.5</v>
      </c>
      <c r="F22" s="20">
        <v>697.41</v>
      </c>
      <c r="G22" s="10">
        <f t="shared" si="2"/>
        <v>0.59792221763343922</v>
      </c>
      <c r="H22" s="19">
        <f t="shared" ref="H22:H25" si="6">STDEV(D22,E22,F22)</f>
        <v>4.1413806071566501</v>
      </c>
      <c r="I22" s="27">
        <v>692.63</v>
      </c>
      <c r="J22" s="8">
        <v>15</v>
      </c>
      <c r="K22" s="27">
        <f t="shared" si="4"/>
        <v>10389.450000000001</v>
      </c>
      <c r="M22" s="7"/>
      <c r="N22" s="7"/>
      <c r="Q22" s="9"/>
    </row>
    <row r="23" spans="1:17" s="6" customFormat="1" ht="24.75" customHeight="1" x14ac:dyDescent="0.25">
      <c r="A23" s="21">
        <v>11</v>
      </c>
      <c r="B23" s="24" t="s">
        <v>29</v>
      </c>
      <c r="C23" s="8" t="s">
        <v>152</v>
      </c>
      <c r="D23" s="26">
        <v>100</v>
      </c>
      <c r="E23" s="20">
        <v>101</v>
      </c>
      <c r="F23" s="20">
        <v>102</v>
      </c>
      <c r="G23" s="10">
        <f t="shared" si="2"/>
        <v>0.99009900990099009</v>
      </c>
      <c r="H23" s="19">
        <f t="shared" si="6"/>
        <v>1</v>
      </c>
      <c r="I23" s="27">
        <f t="shared" ref="I23" si="7">AVERAGE(D23:F23)</f>
        <v>101</v>
      </c>
      <c r="J23" s="8">
        <v>20</v>
      </c>
      <c r="K23" s="27">
        <f t="shared" si="4"/>
        <v>2020</v>
      </c>
      <c r="M23" s="7"/>
      <c r="N23" s="7"/>
      <c r="Q23" s="9"/>
    </row>
    <row r="24" spans="1:17" s="6" customFormat="1" ht="24.75" customHeight="1" x14ac:dyDescent="0.25">
      <c r="A24" s="21">
        <v>12</v>
      </c>
      <c r="B24" s="24" t="s">
        <v>30</v>
      </c>
      <c r="C24" s="8" t="s">
        <v>152</v>
      </c>
      <c r="D24" s="26">
        <v>48.9</v>
      </c>
      <c r="E24" s="20">
        <v>48.95</v>
      </c>
      <c r="F24" s="20">
        <v>48.96</v>
      </c>
      <c r="G24" s="10">
        <f t="shared" si="2"/>
        <v>6.7783053144402139E-2</v>
      </c>
      <c r="H24" s="19">
        <f t="shared" si="6"/>
        <v>3.2145502536644888E-2</v>
      </c>
      <c r="I24" s="27">
        <v>48.93</v>
      </c>
      <c r="J24" s="8">
        <v>45</v>
      </c>
      <c r="K24" s="27">
        <f t="shared" si="4"/>
        <v>2201.85</v>
      </c>
      <c r="M24" s="7"/>
      <c r="N24" s="7"/>
      <c r="Q24" s="9"/>
    </row>
    <row r="25" spans="1:17" s="6" customFormat="1" ht="24.75" customHeight="1" x14ac:dyDescent="0.25">
      <c r="A25" s="21">
        <v>13</v>
      </c>
      <c r="B25" s="24" t="s">
        <v>31</v>
      </c>
      <c r="C25" s="8" t="s">
        <v>152</v>
      </c>
      <c r="D25" s="26">
        <v>71</v>
      </c>
      <c r="E25" s="20">
        <v>71.03</v>
      </c>
      <c r="F25" s="20">
        <v>71.02</v>
      </c>
      <c r="G25" s="10">
        <f t="shared" si="2"/>
        <v>2.4391646353591503E-2</v>
      </c>
      <c r="H25" s="19">
        <f t="shared" si="6"/>
        <v>1.5275252316519527E-2</v>
      </c>
      <c r="I25" s="27">
        <v>71.010000000000005</v>
      </c>
      <c r="J25" s="8">
        <v>3</v>
      </c>
      <c r="K25" s="27">
        <f t="shared" si="4"/>
        <v>213.03000000000003</v>
      </c>
      <c r="M25" s="7"/>
      <c r="N25" s="7"/>
      <c r="Q25" s="9"/>
    </row>
    <row r="26" spans="1:17" s="6" customFormat="1" ht="24.75" customHeight="1" x14ac:dyDescent="0.25">
      <c r="A26" s="21">
        <v>14</v>
      </c>
      <c r="B26" s="24" t="s">
        <v>32</v>
      </c>
      <c r="C26" s="8" t="s">
        <v>152</v>
      </c>
      <c r="D26" s="26">
        <v>558</v>
      </c>
      <c r="E26" s="20">
        <v>559</v>
      </c>
      <c r="F26" s="20">
        <v>564.59</v>
      </c>
      <c r="G26" s="10">
        <f>(SQRT((POWER($D26-$I26,2)+POWER($E26-$I26,2)+POWER($F26-$I26,2))/(3-1)))/$I26*100</f>
        <v>0.6335854154370173</v>
      </c>
      <c r="H26" s="19">
        <f>STDEV(D26,E26,F26)</f>
        <v>3.5514363291491136</v>
      </c>
      <c r="I26" s="27">
        <f>AVERAGE(D26:F26)</f>
        <v>560.53000000000009</v>
      </c>
      <c r="J26" s="8">
        <v>5</v>
      </c>
      <c r="K26" s="27">
        <f t="shared" si="4"/>
        <v>2802.6500000000005</v>
      </c>
      <c r="M26" s="7"/>
      <c r="N26" s="7"/>
      <c r="Q26" s="9"/>
    </row>
    <row r="27" spans="1:17" s="6" customFormat="1" ht="24.75" customHeight="1" x14ac:dyDescent="0.25">
      <c r="A27" s="21">
        <v>15</v>
      </c>
      <c r="B27" s="24" t="s">
        <v>33</v>
      </c>
      <c r="C27" s="8" t="s">
        <v>152</v>
      </c>
      <c r="D27" s="26">
        <v>10.8</v>
      </c>
      <c r="E27" s="20">
        <v>10.85</v>
      </c>
      <c r="F27" s="20">
        <v>10.86</v>
      </c>
      <c r="G27" s="10">
        <f>(SQRT((POWER($D27-$I27,2)+POWER($E27-$I27,2)+POWER($F27-$I27,2))/(3-1)))/$I27*100</f>
        <v>0.30624420963576443</v>
      </c>
      <c r="H27" s="19">
        <f>STDEV(D27,E27,F27)</f>
        <v>3.2145502536642501E-2</v>
      </c>
      <c r="I27" s="27">
        <v>10.83</v>
      </c>
      <c r="J27" s="8">
        <v>20</v>
      </c>
      <c r="K27" s="27">
        <f t="shared" si="4"/>
        <v>216.6</v>
      </c>
      <c r="M27" s="7"/>
      <c r="N27" s="7"/>
      <c r="Q27" s="9"/>
    </row>
    <row r="28" spans="1:17" s="6" customFormat="1" ht="24.75" customHeight="1" x14ac:dyDescent="0.25">
      <c r="A28" s="21">
        <v>16</v>
      </c>
      <c r="B28" s="24" t="s">
        <v>34</v>
      </c>
      <c r="C28" s="8" t="s">
        <v>152</v>
      </c>
      <c r="D28" s="26">
        <v>251</v>
      </c>
      <c r="E28" s="20">
        <v>260.27</v>
      </c>
      <c r="F28" s="20">
        <v>252</v>
      </c>
      <c r="G28" s="10">
        <f t="shared" ref="G28:G62" si="8">(SQRT((POWER($D28-$I28,2)+POWER($E28-$I28,2)+POWER($F28-$I28,2))/(3-1)))/$I28*100</f>
        <v>1.9998391488759613</v>
      </c>
      <c r="H28" s="19">
        <f t="shared" ref="H28:H32" si="9">STDEV(D28,E28,F28)</f>
        <v>5.0879891247263123</v>
      </c>
      <c r="I28" s="27">
        <v>254.42</v>
      </c>
      <c r="J28" s="8">
        <v>100</v>
      </c>
      <c r="K28" s="27">
        <f t="shared" si="4"/>
        <v>25442</v>
      </c>
      <c r="M28" s="7"/>
      <c r="N28" s="7"/>
      <c r="Q28" s="9"/>
    </row>
    <row r="29" spans="1:17" s="6" customFormat="1" ht="24.75" customHeight="1" x14ac:dyDescent="0.25">
      <c r="A29" s="21">
        <v>17</v>
      </c>
      <c r="B29" s="24" t="s">
        <v>35</v>
      </c>
      <c r="C29" s="8" t="s">
        <v>152</v>
      </c>
      <c r="D29" s="26">
        <v>286</v>
      </c>
      <c r="E29" s="20">
        <v>286.5</v>
      </c>
      <c r="F29" s="20">
        <v>286.3</v>
      </c>
      <c r="G29" s="10">
        <f t="shared" si="8"/>
        <v>8.7959745071014006E-2</v>
      </c>
      <c r="H29" s="19">
        <f t="shared" si="9"/>
        <v>0.25166114784235905</v>
      </c>
      <c r="I29" s="27">
        <v>286.26</v>
      </c>
      <c r="J29" s="8">
        <v>30</v>
      </c>
      <c r="K29" s="27">
        <f t="shared" si="4"/>
        <v>8587.7999999999993</v>
      </c>
      <c r="M29" s="7"/>
      <c r="N29" s="7"/>
      <c r="Q29" s="9"/>
    </row>
    <row r="30" spans="1:17" s="6" customFormat="1" ht="24.75" customHeight="1" x14ac:dyDescent="0.25">
      <c r="A30" s="21">
        <v>18</v>
      </c>
      <c r="B30" s="24" t="s">
        <v>36</v>
      </c>
      <c r="C30" s="8" t="s">
        <v>152</v>
      </c>
      <c r="D30" s="26">
        <v>202</v>
      </c>
      <c r="E30" s="20">
        <v>202.5</v>
      </c>
      <c r="F30" s="20">
        <v>204.53</v>
      </c>
      <c r="G30" s="10">
        <f t="shared" si="8"/>
        <v>0.66001086400940556</v>
      </c>
      <c r="H30" s="19">
        <f t="shared" si="9"/>
        <v>1.3398880550254941</v>
      </c>
      <c r="I30" s="27">
        <f t="shared" ref="I30" si="10">AVERAGE(D30:F30)</f>
        <v>203.01</v>
      </c>
      <c r="J30" s="8">
        <v>20</v>
      </c>
      <c r="K30" s="27">
        <f t="shared" si="4"/>
        <v>4060.2</v>
      </c>
      <c r="M30" s="7"/>
      <c r="N30" s="7"/>
      <c r="Q30" s="9"/>
    </row>
    <row r="31" spans="1:17" s="6" customFormat="1" ht="24.75" customHeight="1" x14ac:dyDescent="0.25">
      <c r="A31" s="21">
        <v>19</v>
      </c>
      <c r="B31" s="24" t="s">
        <v>37</v>
      </c>
      <c r="C31" s="8" t="s">
        <v>152</v>
      </c>
      <c r="D31" s="26">
        <v>260.5</v>
      </c>
      <c r="E31" s="20">
        <v>274.64</v>
      </c>
      <c r="F31" s="20">
        <v>262</v>
      </c>
      <c r="G31" s="10">
        <f t="shared" si="8"/>
        <v>2.9231179864648742</v>
      </c>
      <c r="H31" s="19">
        <f t="shared" si="9"/>
        <v>7.7670157289227379</v>
      </c>
      <c r="I31" s="27">
        <v>265.70999999999998</v>
      </c>
      <c r="J31" s="8">
        <v>5</v>
      </c>
      <c r="K31" s="27">
        <f t="shared" si="4"/>
        <v>1328.55</v>
      </c>
      <c r="M31" s="7"/>
      <c r="N31" s="7"/>
      <c r="Q31" s="9"/>
    </row>
    <row r="32" spans="1:17" s="6" customFormat="1" ht="24.75" customHeight="1" x14ac:dyDescent="0.25">
      <c r="A32" s="21">
        <v>20</v>
      </c>
      <c r="B32" s="24" t="s">
        <v>38</v>
      </c>
      <c r="C32" s="8" t="s">
        <v>152</v>
      </c>
      <c r="D32" s="26">
        <v>872.3</v>
      </c>
      <c r="E32" s="20">
        <v>872.5</v>
      </c>
      <c r="F32" s="20">
        <v>881.23</v>
      </c>
      <c r="G32" s="10">
        <f t="shared" si="8"/>
        <v>0.58251481631750601</v>
      </c>
      <c r="H32" s="19">
        <f t="shared" si="9"/>
        <v>5.0989835588412697</v>
      </c>
      <c r="I32" s="27">
        <v>875.34</v>
      </c>
      <c r="J32" s="8">
        <v>10</v>
      </c>
      <c r="K32" s="27">
        <f t="shared" si="4"/>
        <v>8753.4</v>
      </c>
      <c r="M32" s="7"/>
      <c r="N32" s="7"/>
      <c r="Q32" s="9"/>
    </row>
    <row r="33" spans="1:17" s="6" customFormat="1" ht="24.75" customHeight="1" x14ac:dyDescent="0.25">
      <c r="A33" s="21">
        <v>21</v>
      </c>
      <c r="B33" s="24" t="s">
        <v>39</v>
      </c>
      <c r="C33" s="8" t="s">
        <v>152</v>
      </c>
      <c r="D33" s="26">
        <v>27</v>
      </c>
      <c r="E33" s="20">
        <v>27.5</v>
      </c>
      <c r="F33" s="20">
        <v>27.78</v>
      </c>
      <c r="G33" s="10">
        <f>(SQRT((POWER($D33-$I33,2)+POWER($E33-$I33,2)+POWER($F33-$I33,2))/(3-1)))/$I33*100</f>
        <v>1.4413619872625476</v>
      </c>
      <c r="H33" s="19">
        <f>STDEV(D33,E33,F33)</f>
        <v>0.39513710700633237</v>
      </c>
      <c r="I33" s="27">
        <v>27.42</v>
      </c>
      <c r="J33" s="8">
        <v>5</v>
      </c>
      <c r="K33" s="27">
        <f t="shared" si="4"/>
        <v>137.10000000000002</v>
      </c>
      <c r="M33" s="7"/>
      <c r="N33" s="7"/>
      <c r="Q33" s="9"/>
    </row>
    <row r="34" spans="1:17" s="6" customFormat="1" ht="24.75" customHeight="1" x14ac:dyDescent="0.25">
      <c r="A34" s="21">
        <v>22</v>
      </c>
      <c r="B34" s="24" t="s">
        <v>40</v>
      </c>
      <c r="C34" s="8" t="s">
        <v>152</v>
      </c>
      <c r="D34" s="26">
        <v>50</v>
      </c>
      <c r="E34" s="20">
        <v>51</v>
      </c>
      <c r="F34" s="20">
        <v>51.51</v>
      </c>
      <c r="G34" s="10">
        <f t="shared" si="8"/>
        <v>1.5112722142127575</v>
      </c>
      <c r="H34" s="19">
        <f t="shared" ref="H34:H38" si="11">STDEV(D34,E34,F34)</f>
        <v>0.76813627263222772</v>
      </c>
      <c r="I34" s="27">
        <v>50.83</v>
      </c>
      <c r="J34" s="8">
        <v>50</v>
      </c>
      <c r="K34" s="27">
        <f t="shared" si="4"/>
        <v>2541.5</v>
      </c>
      <c r="M34" s="7"/>
      <c r="N34" s="7"/>
      <c r="Q34" s="9"/>
    </row>
    <row r="35" spans="1:17" s="6" customFormat="1" ht="24.75" customHeight="1" x14ac:dyDescent="0.25">
      <c r="A35" s="21">
        <v>23</v>
      </c>
      <c r="B35" s="24" t="s">
        <v>41</v>
      </c>
      <c r="C35" s="8" t="s">
        <v>152</v>
      </c>
      <c r="D35" s="26">
        <v>54.6</v>
      </c>
      <c r="E35" s="20">
        <v>55</v>
      </c>
      <c r="F35" s="20">
        <v>55.55</v>
      </c>
      <c r="G35" s="10">
        <f t="shared" si="8"/>
        <v>0.86642979238595963</v>
      </c>
      <c r="H35" s="19">
        <f t="shared" si="11"/>
        <v>0.47696960070847066</v>
      </c>
      <c r="I35" s="27">
        <f t="shared" ref="I35:I37" si="12">AVERAGE(D35:F35)</f>
        <v>55.04999999999999</v>
      </c>
      <c r="J35" s="8">
        <v>20</v>
      </c>
      <c r="K35" s="27">
        <f t="shared" si="4"/>
        <v>1100.9999999999998</v>
      </c>
      <c r="M35" s="7"/>
      <c r="N35" s="7"/>
      <c r="Q35" s="9"/>
    </row>
    <row r="36" spans="1:17" s="6" customFormat="1" ht="24.75" customHeight="1" x14ac:dyDescent="0.25">
      <c r="A36" s="21">
        <v>24</v>
      </c>
      <c r="B36" s="24" t="s">
        <v>42</v>
      </c>
      <c r="C36" s="8" t="s">
        <v>152</v>
      </c>
      <c r="D36" s="26">
        <v>130</v>
      </c>
      <c r="E36" s="20">
        <v>131</v>
      </c>
      <c r="F36" s="20">
        <v>132.31</v>
      </c>
      <c r="G36" s="10">
        <f t="shared" si="8"/>
        <v>0.88365279711416478</v>
      </c>
      <c r="H36" s="19">
        <f t="shared" si="11"/>
        <v>1.1584616235911038</v>
      </c>
      <c r="I36" s="27">
        <v>131.1</v>
      </c>
      <c r="J36" s="8">
        <v>20</v>
      </c>
      <c r="K36" s="27">
        <f t="shared" si="4"/>
        <v>2622</v>
      </c>
      <c r="M36" s="7"/>
      <c r="N36" s="7"/>
      <c r="Q36" s="9"/>
    </row>
    <row r="37" spans="1:17" s="6" customFormat="1" ht="24.75" customHeight="1" x14ac:dyDescent="0.25">
      <c r="A37" s="21">
        <v>25</v>
      </c>
      <c r="B37" s="24" t="s">
        <v>43</v>
      </c>
      <c r="C37" s="8" t="s">
        <v>152</v>
      </c>
      <c r="D37" s="26">
        <v>303</v>
      </c>
      <c r="E37" s="20">
        <v>303.26</v>
      </c>
      <c r="F37" s="20">
        <v>303.10000000000002</v>
      </c>
      <c r="G37" s="10">
        <f t="shared" si="8"/>
        <v>4.3266287439308986E-2</v>
      </c>
      <c r="H37" s="19">
        <f t="shared" si="11"/>
        <v>0.13114877048603341</v>
      </c>
      <c r="I37" s="27">
        <f t="shared" si="12"/>
        <v>303.12</v>
      </c>
      <c r="J37" s="8">
        <v>30</v>
      </c>
      <c r="K37" s="27">
        <f t="shared" si="4"/>
        <v>9093.6</v>
      </c>
      <c r="M37" s="7"/>
      <c r="N37" s="7"/>
      <c r="Q37" s="9"/>
    </row>
    <row r="38" spans="1:17" s="6" customFormat="1" ht="24.75" customHeight="1" x14ac:dyDescent="0.25">
      <c r="A38" s="21">
        <v>26</v>
      </c>
      <c r="B38" s="24" t="s">
        <v>44</v>
      </c>
      <c r="C38" s="8" t="s">
        <v>152</v>
      </c>
      <c r="D38" s="26">
        <v>438</v>
      </c>
      <c r="E38" s="20">
        <v>438.99</v>
      </c>
      <c r="F38" s="20">
        <v>439</v>
      </c>
      <c r="G38" s="10">
        <f t="shared" si="8"/>
        <v>0.1309669863720094</v>
      </c>
      <c r="H38" s="19">
        <f t="shared" si="11"/>
        <v>0.57448527686385165</v>
      </c>
      <c r="I38" s="27">
        <v>438.66</v>
      </c>
      <c r="J38" s="8">
        <v>20</v>
      </c>
      <c r="K38" s="27">
        <f t="shared" si="4"/>
        <v>8773.2000000000007</v>
      </c>
      <c r="M38" s="7"/>
      <c r="N38" s="7"/>
      <c r="Q38" s="9"/>
    </row>
    <row r="39" spans="1:17" s="6" customFormat="1" ht="24.75" customHeight="1" x14ac:dyDescent="0.25">
      <c r="A39" s="21">
        <v>27</v>
      </c>
      <c r="B39" s="24" t="s">
        <v>45</v>
      </c>
      <c r="C39" s="8" t="s">
        <v>152</v>
      </c>
      <c r="D39" s="26">
        <v>950</v>
      </c>
      <c r="E39" s="20">
        <v>950.57</v>
      </c>
      <c r="F39" s="20">
        <v>950.5</v>
      </c>
      <c r="G39" s="10">
        <f>(SQRT((POWER($D39-$I39,2)+POWER($E39-$I39,2)+POWER($F39-$I39,2))/(3-1)))/$I39*100</f>
        <v>3.2721232820470479E-2</v>
      </c>
      <c r="H39" s="19">
        <f>STDEV(D39,E39,F39)</f>
        <v>0.31085902485426414</v>
      </c>
      <c r="I39" s="27">
        <v>950.35</v>
      </c>
      <c r="J39" s="8">
        <v>120</v>
      </c>
      <c r="K39" s="27">
        <f t="shared" si="4"/>
        <v>114042</v>
      </c>
      <c r="M39" s="7"/>
      <c r="N39" s="7"/>
      <c r="Q39" s="9"/>
    </row>
    <row r="40" spans="1:17" s="6" customFormat="1" ht="24.75" customHeight="1" x14ac:dyDescent="0.25">
      <c r="A40" s="21">
        <v>28</v>
      </c>
      <c r="B40" s="24" t="s">
        <v>46</v>
      </c>
      <c r="C40" s="8" t="s">
        <v>152</v>
      </c>
      <c r="D40" s="26">
        <v>157</v>
      </c>
      <c r="E40" s="20">
        <v>157.11000000000001</v>
      </c>
      <c r="F40" s="20">
        <v>157.1</v>
      </c>
      <c r="G40" s="10">
        <f t="shared" si="8"/>
        <v>3.8726443816760214E-2</v>
      </c>
      <c r="H40" s="19">
        <f t="shared" ref="H40:H48" si="13">STDEV(D40,E40,F40)</f>
        <v>6.0827625302985279E-2</v>
      </c>
      <c r="I40" s="27">
        <f t="shared" ref="I40:I45" si="14">AVERAGE(D40:F40)</f>
        <v>157.07000000000002</v>
      </c>
      <c r="J40" s="8">
        <v>1</v>
      </c>
      <c r="K40" s="27">
        <f t="shared" si="4"/>
        <v>157.07000000000002</v>
      </c>
      <c r="M40" s="7"/>
      <c r="N40" s="7"/>
      <c r="Q40" s="9"/>
    </row>
    <row r="41" spans="1:17" s="6" customFormat="1" ht="24.75" customHeight="1" x14ac:dyDescent="0.25">
      <c r="A41" s="21">
        <v>29</v>
      </c>
      <c r="B41" s="24" t="s">
        <v>47</v>
      </c>
      <c r="C41" s="8" t="s">
        <v>152</v>
      </c>
      <c r="D41" s="26">
        <v>480</v>
      </c>
      <c r="E41" s="20">
        <v>481</v>
      </c>
      <c r="F41" s="20">
        <v>485.81</v>
      </c>
      <c r="G41" s="10">
        <f t="shared" si="8"/>
        <v>0.64408643787729336</v>
      </c>
      <c r="H41" s="19">
        <f t="shared" si="13"/>
        <v>3.1062356639508226</v>
      </c>
      <c r="I41" s="27">
        <f t="shared" si="14"/>
        <v>482.27</v>
      </c>
      <c r="J41" s="8">
        <v>10</v>
      </c>
      <c r="K41" s="27">
        <f t="shared" si="4"/>
        <v>4822.7</v>
      </c>
      <c r="M41" s="7"/>
      <c r="N41" s="7"/>
      <c r="Q41" s="9"/>
    </row>
    <row r="42" spans="1:17" s="6" customFormat="1" ht="24.75" customHeight="1" x14ac:dyDescent="0.25">
      <c r="A42" s="21">
        <v>30</v>
      </c>
      <c r="B42" s="24" t="s">
        <v>48</v>
      </c>
      <c r="C42" s="8" t="s">
        <v>152</v>
      </c>
      <c r="D42" s="26">
        <v>1636</v>
      </c>
      <c r="E42" s="20">
        <v>1636.07</v>
      </c>
      <c r="F42" s="20">
        <v>1636.02</v>
      </c>
      <c r="G42" s="10">
        <f t="shared" si="8"/>
        <v>2.2038417849677022E-3</v>
      </c>
      <c r="H42" s="19">
        <f t="shared" si="13"/>
        <v>3.6055512754607097E-2</v>
      </c>
      <c r="I42" s="27">
        <f t="shared" si="14"/>
        <v>1636.03</v>
      </c>
      <c r="J42" s="8">
        <v>7</v>
      </c>
      <c r="K42" s="27">
        <f t="shared" si="4"/>
        <v>11452.21</v>
      </c>
      <c r="M42" s="7"/>
      <c r="N42" s="7"/>
      <c r="Q42" s="9"/>
    </row>
    <row r="43" spans="1:17" s="6" customFormat="1" ht="24.75" customHeight="1" x14ac:dyDescent="0.25">
      <c r="A43" s="21">
        <v>31</v>
      </c>
      <c r="B43" s="24" t="s">
        <v>49</v>
      </c>
      <c r="C43" s="8" t="s">
        <v>152</v>
      </c>
      <c r="D43" s="26">
        <v>53</v>
      </c>
      <c r="E43" s="20">
        <v>54</v>
      </c>
      <c r="F43" s="20">
        <v>54.54</v>
      </c>
      <c r="G43" s="10">
        <f t="shared" si="8"/>
        <v>1.4513539818414778</v>
      </c>
      <c r="H43" s="19">
        <f t="shared" si="13"/>
        <v>0.78136632467321798</v>
      </c>
      <c r="I43" s="27">
        <v>53.84</v>
      </c>
      <c r="J43" s="8">
        <v>10</v>
      </c>
      <c r="K43" s="27">
        <f>I43*J43</f>
        <v>538.40000000000009</v>
      </c>
      <c r="M43" s="7"/>
      <c r="N43" s="7"/>
      <c r="Q43" s="9"/>
    </row>
    <row r="44" spans="1:17" s="6" customFormat="1" ht="24.75" customHeight="1" x14ac:dyDescent="0.25">
      <c r="A44" s="21">
        <v>32</v>
      </c>
      <c r="B44" s="24" t="s">
        <v>50</v>
      </c>
      <c r="C44" s="8" t="s">
        <v>152</v>
      </c>
      <c r="D44" s="26">
        <v>147</v>
      </c>
      <c r="E44" s="20">
        <v>148</v>
      </c>
      <c r="F44" s="20">
        <v>150</v>
      </c>
      <c r="G44" s="10">
        <f t="shared" si="8"/>
        <v>1.029819110826846</v>
      </c>
      <c r="H44" s="19">
        <f t="shared" si="13"/>
        <v>1.5275252316519465</v>
      </c>
      <c r="I44" s="27">
        <v>148.33000000000001</v>
      </c>
      <c r="J44" s="8">
        <v>20</v>
      </c>
      <c r="K44" s="27">
        <f t="shared" ref="K44:K52" si="15">I44*J44</f>
        <v>2966.6000000000004</v>
      </c>
      <c r="M44" s="7"/>
      <c r="N44" s="7"/>
      <c r="Q44" s="9"/>
    </row>
    <row r="45" spans="1:17" s="6" customFormat="1" ht="24.75" customHeight="1" x14ac:dyDescent="0.25">
      <c r="A45" s="21">
        <v>33</v>
      </c>
      <c r="B45" s="24" t="s">
        <v>51</v>
      </c>
      <c r="C45" s="8" t="s">
        <v>152</v>
      </c>
      <c r="D45" s="26">
        <v>62</v>
      </c>
      <c r="E45" s="20">
        <v>62.28</v>
      </c>
      <c r="F45" s="20">
        <v>62.2</v>
      </c>
      <c r="G45" s="10">
        <f t="shared" si="8"/>
        <v>0.23201745659356568</v>
      </c>
      <c r="H45" s="19">
        <f t="shared" si="13"/>
        <v>0.14422205101856042</v>
      </c>
      <c r="I45" s="27">
        <f t="shared" si="14"/>
        <v>62.160000000000004</v>
      </c>
      <c r="J45" s="8">
        <v>5</v>
      </c>
      <c r="K45" s="27">
        <f t="shared" si="15"/>
        <v>310.8</v>
      </c>
      <c r="M45" s="7"/>
      <c r="N45" s="7"/>
      <c r="Q45" s="9"/>
    </row>
    <row r="46" spans="1:17" s="6" customFormat="1" ht="24.75" customHeight="1" x14ac:dyDescent="0.25">
      <c r="A46" s="21">
        <v>34</v>
      </c>
      <c r="B46" s="24" t="s">
        <v>52</v>
      </c>
      <c r="C46" s="8" t="s">
        <v>152</v>
      </c>
      <c r="D46" s="26">
        <v>292</v>
      </c>
      <c r="E46" s="20">
        <v>292.02999999999997</v>
      </c>
      <c r="F46" s="20">
        <v>292.02</v>
      </c>
      <c r="G46" s="10">
        <f t="shared" si="8"/>
        <v>5.9314777150347659E-3</v>
      </c>
      <c r="H46" s="19">
        <f t="shared" si="13"/>
        <v>1.5275252316505573E-2</v>
      </c>
      <c r="I46" s="27">
        <v>292.01</v>
      </c>
      <c r="J46" s="8">
        <v>50</v>
      </c>
      <c r="K46" s="27">
        <f t="shared" si="15"/>
        <v>14600.5</v>
      </c>
      <c r="M46" s="7"/>
      <c r="N46" s="7"/>
      <c r="Q46" s="9"/>
    </row>
    <row r="47" spans="1:17" s="6" customFormat="1" ht="24.75" customHeight="1" x14ac:dyDescent="0.25">
      <c r="A47" s="21">
        <v>35</v>
      </c>
      <c r="B47" s="24" t="s">
        <v>53</v>
      </c>
      <c r="C47" s="8" t="s">
        <v>152</v>
      </c>
      <c r="D47" s="26">
        <v>127.5</v>
      </c>
      <c r="E47" s="20">
        <v>127.81</v>
      </c>
      <c r="F47" s="20">
        <v>127.8</v>
      </c>
      <c r="G47" s="10">
        <f t="shared" si="8"/>
        <v>0.13798755040490274</v>
      </c>
      <c r="H47" s="19">
        <f t="shared" si="13"/>
        <v>0.17616280348965074</v>
      </c>
      <c r="I47" s="27">
        <v>127.7</v>
      </c>
      <c r="J47" s="8">
        <v>50</v>
      </c>
      <c r="K47" s="27">
        <f t="shared" si="15"/>
        <v>6385</v>
      </c>
      <c r="M47" s="7"/>
      <c r="N47" s="7"/>
      <c r="Q47" s="9"/>
    </row>
    <row r="48" spans="1:17" s="6" customFormat="1" ht="24.75" customHeight="1" x14ac:dyDescent="0.25">
      <c r="A48" s="21">
        <v>36</v>
      </c>
      <c r="B48" s="24" t="s">
        <v>54</v>
      </c>
      <c r="C48" s="8" t="s">
        <v>152</v>
      </c>
      <c r="D48" s="26">
        <v>35.9</v>
      </c>
      <c r="E48" s="20">
        <v>36.11</v>
      </c>
      <c r="F48" s="20">
        <v>36</v>
      </c>
      <c r="G48" s="10">
        <f t="shared" si="8"/>
        <v>0.29199716724484326</v>
      </c>
      <c r="H48" s="19">
        <f t="shared" si="13"/>
        <v>0.10503967504392528</v>
      </c>
      <c r="I48" s="27">
        <v>36</v>
      </c>
      <c r="J48" s="8">
        <v>40</v>
      </c>
      <c r="K48" s="27">
        <f t="shared" si="15"/>
        <v>1440</v>
      </c>
      <c r="M48" s="7"/>
      <c r="N48" s="7"/>
      <c r="Q48" s="9"/>
    </row>
    <row r="49" spans="1:17" s="6" customFormat="1" ht="24.75" customHeight="1" x14ac:dyDescent="0.25">
      <c r="A49" s="21">
        <v>37</v>
      </c>
      <c r="B49" s="24" t="s">
        <v>55</v>
      </c>
      <c r="C49" s="8" t="s">
        <v>152</v>
      </c>
      <c r="D49" s="26">
        <v>104</v>
      </c>
      <c r="E49" s="20">
        <v>104.5</v>
      </c>
      <c r="F49" s="20">
        <v>105.55</v>
      </c>
      <c r="G49" s="10">
        <f>(SQRT((POWER($D49-$I49,2)+POWER($E49-$I49,2)+POWER($F49-$I49,2))/(3-1)))/$I49*100</f>
        <v>0.755738268617556</v>
      </c>
      <c r="H49" s="19">
        <f>STDEV(D49,E49,F49)</f>
        <v>0.7910962857537196</v>
      </c>
      <c r="I49" s="27">
        <v>104.68</v>
      </c>
      <c r="J49" s="8">
        <v>30</v>
      </c>
      <c r="K49" s="27">
        <f t="shared" si="15"/>
        <v>3140.4</v>
      </c>
      <c r="M49" s="7"/>
      <c r="N49" s="7"/>
      <c r="Q49" s="9"/>
    </row>
    <row r="50" spans="1:17" s="6" customFormat="1" ht="24.75" customHeight="1" x14ac:dyDescent="0.25">
      <c r="A50" s="21">
        <v>38</v>
      </c>
      <c r="B50" s="24" t="s">
        <v>56</v>
      </c>
      <c r="C50" s="8" t="s">
        <v>152</v>
      </c>
      <c r="D50" s="26">
        <v>120</v>
      </c>
      <c r="E50" s="20">
        <v>120.5</v>
      </c>
      <c r="F50" s="20">
        <v>121.71</v>
      </c>
      <c r="G50" s="10">
        <f t="shared" si="8"/>
        <v>0.72828713110673993</v>
      </c>
      <c r="H50" s="19">
        <f t="shared" ref="H50:H60" si="16">STDEV(D50,E50,F50)</f>
        <v>0.87922314194596085</v>
      </c>
      <c r="I50" s="27">
        <v>120.73</v>
      </c>
      <c r="J50" s="8">
        <v>13</v>
      </c>
      <c r="K50" s="27">
        <f t="shared" si="15"/>
        <v>1569.49</v>
      </c>
      <c r="M50" s="7"/>
      <c r="N50" s="7"/>
      <c r="Q50" s="9"/>
    </row>
    <row r="51" spans="1:17" s="6" customFormat="1" ht="24.75" customHeight="1" x14ac:dyDescent="0.25">
      <c r="A51" s="21">
        <v>39</v>
      </c>
      <c r="B51" s="24" t="s">
        <v>57</v>
      </c>
      <c r="C51" s="8" t="s">
        <v>152</v>
      </c>
      <c r="D51" s="26">
        <v>247.5</v>
      </c>
      <c r="E51" s="20">
        <v>254.4</v>
      </c>
      <c r="F51" s="20">
        <v>248</v>
      </c>
      <c r="G51" s="10">
        <f t="shared" si="8"/>
        <v>1.539253752967001</v>
      </c>
      <c r="H51" s="19">
        <f t="shared" si="16"/>
        <v>3.8475100173142316</v>
      </c>
      <c r="I51" s="27">
        <v>249.96</v>
      </c>
      <c r="J51" s="8">
        <v>50</v>
      </c>
      <c r="K51" s="27">
        <f t="shared" si="15"/>
        <v>12498</v>
      </c>
      <c r="M51" s="7"/>
      <c r="N51" s="7"/>
      <c r="Q51" s="9"/>
    </row>
    <row r="52" spans="1:17" s="6" customFormat="1" ht="24.75" customHeight="1" x14ac:dyDescent="0.25">
      <c r="A52" s="21">
        <v>40</v>
      </c>
      <c r="B52" s="24" t="s">
        <v>58</v>
      </c>
      <c r="C52" s="8" t="s">
        <v>152</v>
      </c>
      <c r="D52" s="26">
        <v>136.6</v>
      </c>
      <c r="E52" s="20">
        <v>141.86000000000001</v>
      </c>
      <c r="F52" s="20">
        <v>137</v>
      </c>
      <c r="G52" s="10">
        <f t="shared" si="8"/>
        <v>2.1145593539103786</v>
      </c>
      <c r="H52" s="19">
        <f t="shared" si="16"/>
        <v>2.9282304098778482</v>
      </c>
      <c r="I52" s="27">
        <v>138.47999999999999</v>
      </c>
      <c r="J52" s="8">
        <v>50</v>
      </c>
      <c r="K52" s="27">
        <f t="shared" si="15"/>
        <v>6923.9999999999991</v>
      </c>
      <c r="M52" s="7"/>
      <c r="N52" s="7"/>
      <c r="Q52" s="9"/>
    </row>
    <row r="53" spans="1:17" s="6" customFormat="1" ht="24.75" customHeight="1" x14ac:dyDescent="0.25">
      <c r="A53" s="21">
        <v>41</v>
      </c>
      <c r="B53" s="24" t="s">
        <v>59</v>
      </c>
      <c r="C53" s="8" t="s">
        <v>152</v>
      </c>
      <c r="D53" s="26">
        <v>257.2</v>
      </c>
      <c r="E53" s="20">
        <v>265.93</v>
      </c>
      <c r="F53" s="20">
        <v>258</v>
      </c>
      <c r="G53" s="10">
        <f t="shared" si="8"/>
        <v>1.8534932299727691</v>
      </c>
      <c r="H53" s="19">
        <f t="shared" si="16"/>
        <v>4.8259334157583869</v>
      </c>
      <c r="I53" s="27">
        <v>260.37</v>
      </c>
      <c r="J53" s="8">
        <v>50</v>
      </c>
      <c r="K53" s="27">
        <f>I53*J53</f>
        <v>13018.5</v>
      </c>
      <c r="M53" s="7"/>
      <c r="N53" s="7"/>
      <c r="Q53" s="9"/>
    </row>
    <row r="54" spans="1:17" s="6" customFormat="1" ht="24.75" customHeight="1" x14ac:dyDescent="0.25">
      <c r="A54" s="21">
        <v>42</v>
      </c>
      <c r="B54" s="24" t="s">
        <v>60</v>
      </c>
      <c r="C54" s="8" t="s">
        <v>152</v>
      </c>
      <c r="D54" s="26">
        <v>260</v>
      </c>
      <c r="E54" s="20">
        <v>270.17</v>
      </c>
      <c r="F54" s="20">
        <v>270</v>
      </c>
      <c r="G54" s="10">
        <f t="shared" si="8"/>
        <v>2.1832630820655341</v>
      </c>
      <c r="H54" s="19">
        <f t="shared" si="16"/>
        <v>5.823197861427464</v>
      </c>
      <c r="I54" s="27">
        <v>266.72000000000003</v>
      </c>
      <c r="J54" s="8">
        <v>10</v>
      </c>
      <c r="K54" s="27">
        <f t="shared" ref="K54:K56" si="17">I54*J54</f>
        <v>2667.2000000000003</v>
      </c>
      <c r="M54" s="7"/>
      <c r="N54" s="7"/>
      <c r="Q54" s="9"/>
    </row>
    <row r="55" spans="1:17" s="6" customFormat="1" ht="24.75" customHeight="1" x14ac:dyDescent="0.25">
      <c r="A55" s="21">
        <v>43</v>
      </c>
      <c r="B55" s="24" t="s">
        <v>61</v>
      </c>
      <c r="C55" s="8" t="s">
        <v>152</v>
      </c>
      <c r="D55" s="26">
        <v>27.1</v>
      </c>
      <c r="E55" s="20">
        <v>27.14</v>
      </c>
      <c r="F55" s="20">
        <v>27.12</v>
      </c>
      <c r="G55" s="10">
        <f t="shared" si="8"/>
        <v>7.3746312684364212E-2</v>
      </c>
      <c r="H55" s="19">
        <f t="shared" si="16"/>
        <v>1.9999999999999574E-2</v>
      </c>
      <c r="I55" s="27">
        <f t="shared" ref="I55:I60" si="18">AVERAGE(D55:F55)</f>
        <v>27.12</v>
      </c>
      <c r="J55" s="8">
        <v>20</v>
      </c>
      <c r="K55" s="27">
        <f t="shared" si="17"/>
        <v>542.4</v>
      </c>
      <c r="M55" s="7"/>
      <c r="N55" s="7"/>
      <c r="Q55" s="9"/>
    </row>
    <row r="56" spans="1:17" s="6" customFormat="1" ht="24.75" customHeight="1" x14ac:dyDescent="0.25">
      <c r="A56" s="21">
        <v>44</v>
      </c>
      <c r="B56" s="24" t="s">
        <v>62</v>
      </c>
      <c r="C56" s="8" t="s">
        <v>152</v>
      </c>
      <c r="D56" s="26">
        <v>114.8</v>
      </c>
      <c r="E56" s="20">
        <v>114.81</v>
      </c>
      <c r="F56" s="20">
        <v>114.82</v>
      </c>
      <c r="G56" s="10">
        <f t="shared" si="8"/>
        <v>8.7100426792073946E-3</v>
      </c>
      <c r="H56" s="19">
        <f t="shared" si="16"/>
        <v>9.9999999999980105E-3</v>
      </c>
      <c r="I56" s="27">
        <f t="shared" si="18"/>
        <v>114.81</v>
      </c>
      <c r="J56" s="8">
        <v>5</v>
      </c>
      <c r="K56" s="27">
        <f t="shared" si="17"/>
        <v>574.04999999999995</v>
      </c>
      <c r="M56" s="7"/>
      <c r="N56" s="7"/>
      <c r="Q56" s="9"/>
    </row>
    <row r="57" spans="1:17" s="6" customFormat="1" ht="24.75" customHeight="1" x14ac:dyDescent="0.25">
      <c r="A57" s="21">
        <v>45</v>
      </c>
      <c r="B57" s="24" t="s">
        <v>63</v>
      </c>
      <c r="C57" s="8" t="s">
        <v>152</v>
      </c>
      <c r="D57" s="26">
        <v>318</v>
      </c>
      <c r="E57" s="20">
        <v>329.03</v>
      </c>
      <c r="F57" s="20">
        <v>320</v>
      </c>
      <c r="G57" s="10">
        <f t="shared" si="8"/>
        <v>1.8230855129136156</v>
      </c>
      <c r="H57" s="19">
        <f t="shared" si="16"/>
        <v>5.876532424256089</v>
      </c>
      <c r="I57" s="27">
        <v>322.33999999999997</v>
      </c>
      <c r="J57" s="8">
        <v>20</v>
      </c>
      <c r="K57" s="27">
        <f>I57*J57</f>
        <v>6446.7999999999993</v>
      </c>
      <c r="M57" s="7"/>
      <c r="N57" s="7"/>
      <c r="Q57" s="9"/>
    </row>
    <row r="58" spans="1:17" s="6" customFormat="1" ht="24.75" customHeight="1" x14ac:dyDescent="0.25">
      <c r="A58" s="21">
        <v>46</v>
      </c>
      <c r="B58" s="24" t="s">
        <v>64</v>
      </c>
      <c r="C58" s="8" t="s">
        <v>152</v>
      </c>
      <c r="D58" s="26">
        <v>77</v>
      </c>
      <c r="E58" s="20">
        <v>80</v>
      </c>
      <c r="F58" s="20">
        <v>78</v>
      </c>
      <c r="G58" s="10">
        <f t="shared" si="8"/>
        <v>1.9501221589294788</v>
      </c>
      <c r="H58" s="19">
        <f t="shared" si="16"/>
        <v>1.5275252316519468</v>
      </c>
      <c r="I58" s="27">
        <v>78.33</v>
      </c>
      <c r="J58" s="8">
        <v>10</v>
      </c>
      <c r="K58" s="27">
        <f t="shared" ref="K58:K62" si="19">I58*J58</f>
        <v>783.3</v>
      </c>
      <c r="M58" s="7"/>
      <c r="N58" s="7"/>
      <c r="Q58" s="9"/>
    </row>
    <row r="59" spans="1:17" s="6" customFormat="1" ht="24.75" customHeight="1" x14ac:dyDescent="0.25">
      <c r="A59" s="21">
        <v>47</v>
      </c>
      <c r="B59" s="24" t="s">
        <v>65</v>
      </c>
      <c r="C59" s="8" t="s">
        <v>152</v>
      </c>
      <c r="D59" s="26">
        <v>93.78</v>
      </c>
      <c r="E59" s="20">
        <v>105.57</v>
      </c>
      <c r="F59" s="20">
        <v>95</v>
      </c>
      <c r="G59" s="10">
        <f t="shared" si="8"/>
        <v>6.6084402194884664</v>
      </c>
      <c r="H59" s="19">
        <f t="shared" si="16"/>
        <v>6.4835355581143599</v>
      </c>
      <c r="I59" s="27">
        <v>98.11</v>
      </c>
      <c r="J59" s="8">
        <v>10</v>
      </c>
      <c r="K59" s="27">
        <f t="shared" si="19"/>
        <v>981.1</v>
      </c>
      <c r="M59" s="7"/>
      <c r="N59" s="7"/>
      <c r="Q59" s="9"/>
    </row>
    <row r="60" spans="1:17" s="6" customFormat="1" ht="24.75" customHeight="1" x14ac:dyDescent="0.25">
      <c r="A60" s="21">
        <v>48</v>
      </c>
      <c r="B60" s="24" t="s">
        <v>66</v>
      </c>
      <c r="C60" s="8" t="s">
        <v>152</v>
      </c>
      <c r="D60" s="26">
        <v>79</v>
      </c>
      <c r="E60" s="20">
        <v>79.040000000000006</v>
      </c>
      <c r="F60" s="20">
        <v>79.02</v>
      </c>
      <c r="G60" s="10">
        <f t="shared" si="8"/>
        <v>2.5310048089095327E-2</v>
      </c>
      <c r="H60" s="19">
        <f t="shared" si="16"/>
        <v>2.0000000000003126E-2</v>
      </c>
      <c r="I60" s="27">
        <f t="shared" si="18"/>
        <v>79.02</v>
      </c>
      <c r="J60" s="8">
        <v>20</v>
      </c>
      <c r="K60" s="27">
        <f t="shared" si="19"/>
        <v>1580.3999999999999</v>
      </c>
      <c r="M60" s="7"/>
      <c r="N60" s="7"/>
      <c r="Q60" s="9"/>
    </row>
    <row r="61" spans="1:17" s="6" customFormat="1" ht="24.75" customHeight="1" x14ac:dyDescent="0.25">
      <c r="A61" s="21">
        <v>49</v>
      </c>
      <c r="B61" s="24" t="s">
        <v>67</v>
      </c>
      <c r="C61" s="8" t="s">
        <v>152</v>
      </c>
      <c r="D61" s="26">
        <v>33.799999999999997</v>
      </c>
      <c r="E61" s="20">
        <v>34</v>
      </c>
      <c r="F61" s="20">
        <v>34.340000000000003</v>
      </c>
      <c r="G61" s="10">
        <f>(SQRT((POWER($D61-$I61,2)+POWER($E61-$I61,2)+POWER($F61-$I61,2))/(3-1)))/$I61*100</f>
        <v>0.80237957013794492</v>
      </c>
      <c r="H61" s="19">
        <f>STDEV(D61,E61,F61)</f>
        <v>0.27300793639258003</v>
      </c>
      <c r="I61" s="27">
        <v>34.04</v>
      </c>
      <c r="J61" s="8">
        <v>150</v>
      </c>
      <c r="K61" s="27">
        <f t="shared" si="19"/>
        <v>5106</v>
      </c>
      <c r="M61" s="7"/>
      <c r="N61" s="7"/>
      <c r="Q61" s="9"/>
    </row>
    <row r="62" spans="1:17" s="6" customFormat="1" ht="24.75" customHeight="1" x14ac:dyDescent="0.25">
      <c r="A62" s="21">
        <v>50</v>
      </c>
      <c r="B62" s="24" t="s">
        <v>68</v>
      </c>
      <c r="C62" s="8" t="s">
        <v>152</v>
      </c>
      <c r="D62" s="26">
        <v>650</v>
      </c>
      <c r="E62" s="20">
        <v>651</v>
      </c>
      <c r="F62" s="20">
        <v>657.51</v>
      </c>
      <c r="G62" s="10">
        <f t="shared" si="8"/>
        <v>0.62466522092205878</v>
      </c>
      <c r="H62" s="19">
        <f t="shared" ref="H62" si="20">STDEV(D62,E62,F62)</f>
        <v>4.0779937877997421</v>
      </c>
      <c r="I62" s="27">
        <v>652.83000000000004</v>
      </c>
      <c r="J62" s="8">
        <v>10</v>
      </c>
      <c r="K62" s="27">
        <f t="shared" si="19"/>
        <v>6528.3</v>
      </c>
      <c r="M62" s="7"/>
      <c r="N62" s="7"/>
      <c r="Q62" s="9"/>
    </row>
    <row r="63" spans="1:17" s="6" customFormat="1" ht="24.75" customHeight="1" x14ac:dyDescent="0.25">
      <c r="A63" s="21">
        <v>51</v>
      </c>
      <c r="B63" s="24" t="s">
        <v>69</v>
      </c>
      <c r="C63" s="8" t="s">
        <v>152</v>
      </c>
      <c r="D63" s="26">
        <v>344.5</v>
      </c>
      <c r="E63" s="20">
        <v>344.72</v>
      </c>
      <c r="F63" s="20">
        <v>344.74</v>
      </c>
      <c r="G63" s="10">
        <f>(SQRT((POWER($D63-$I63,2)+POWER($E63-$I63,2)+POWER($F63-$I63,2))/(3-1)))/$I63*100</f>
        <v>3.865635454656996E-2</v>
      </c>
      <c r="H63" s="19">
        <f>STDEV(D63,E63,F63)</f>
        <v>0.13316656236959765</v>
      </c>
      <c r="I63" s="27">
        <v>344.65</v>
      </c>
      <c r="J63" s="8">
        <v>3</v>
      </c>
      <c r="K63" s="27">
        <f t="shared" si="1"/>
        <v>1033.9499999999998</v>
      </c>
      <c r="M63" s="7"/>
      <c r="N63" s="7"/>
      <c r="Q63" s="9"/>
    </row>
    <row r="64" spans="1:17" s="6" customFormat="1" ht="24.75" customHeight="1" x14ac:dyDescent="0.25">
      <c r="A64" s="21">
        <v>52</v>
      </c>
      <c r="B64" s="24" t="s">
        <v>70</v>
      </c>
      <c r="C64" s="8" t="s">
        <v>152</v>
      </c>
      <c r="D64" s="26">
        <v>153</v>
      </c>
      <c r="E64" s="20">
        <v>154</v>
      </c>
      <c r="F64" s="20">
        <v>155.54</v>
      </c>
      <c r="G64" s="10">
        <f t="shared" si="2"/>
        <v>0.82989438587226694</v>
      </c>
      <c r="H64" s="19">
        <f t="shared" ref="H64:H68" si="21">STDEV(D64,E64,F64)</f>
        <v>1.2795311641378608</v>
      </c>
      <c r="I64" s="27">
        <f t="shared" ref="I64:I66" si="22">AVERAGE(D64:F64)</f>
        <v>154.17999999999998</v>
      </c>
      <c r="J64" s="8">
        <v>5</v>
      </c>
      <c r="K64" s="27">
        <f t="shared" si="1"/>
        <v>770.89999999999986</v>
      </c>
      <c r="M64" s="7"/>
      <c r="N64" s="7"/>
      <c r="Q64" s="9"/>
    </row>
    <row r="65" spans="1:17" s="6" customFormat="1" ht="24.75" customHeight="1" x14ac:dyDescent="0.25">
      <c r="A65" s="21">
        <v>53</v>
      </c>
      <c r="B65" s="24" t="s">
        <v>71</v>
      </c>
      <c r="C65" s="8" t="s">
        <v>152</v>
      </c>
      <c r="D65" s="26">
        <v>1997</v>
      </c>
      <c r="E65" s="20">
        <v>2007.16</v>
      </c>
      <c r="F65" s="20">
        <v>2000</v>
      </c>
      <c r="G65" s="10">
        <f t="shared" si="2"/>
        <v>0.26082099136860643</v>
      </c>
      <c r="H65" s="19">
        <f t="shared" si="21"/>
        <v>5.2200127713765037</v>
      </c>
      <c r="I65" s="27">
        <v>2001.38</v>
      </c>
      <c r="J65" s="8">
        <v>50</v>
      </c>
      <c r="K65" s="27">
        <f t="shared" si="1"/>
        <v>100069</v>
      </c>
      <c r="M65" s="7"/>
      <c r="N65" s="7"/>
      <c r="Q65" s="9"/>
    </row>
    <row r="66" spans="1:17" s="6" customFormat="1" ht="24.75" customHeight="1" x14ac:dyDescent="0.25">
      <c r="A66" s="21">
        <v>54</v>
      </c>
      <c r="B66" s="24" t="s">
        <v>72</v>
      </c>
      <c r="C66" s="8" t="s">
        <v>152</v>
      </c>
      <c r="D66" s="26">
        <v>521.9</v>
      </c>
      <c r="E66" s="20">
        <v>524.35</v>
      </c>
      <c r="F66" s="20">
        <v>522</v>
      </c>
      <c r="G66" s="10">
        <f t="shared" si="2"/>
        <v>0.26524006932304633</v>
      </c>
      <c r="H66" s="19">
        <f t="shared" si="21"/>
        <v>1.3865424623862248</v>
      </c>
      <c r="I66" s="27">
        <f t="shared" si="22"/>
        <v>522.75</v>
      </c>
      <c r="J66" s="8">
        <v>5</v>
      </c>
      <c r="K66" s="27">
        <f t="shared" si="1"/>
        <v>2613.75</v>
      </c>
      <c r="M66" s="7"/>
      <c r="N66" s="7"/>
      <c r="Q66" s="9"/>
    </row>
    <row r="67" spans="1:17" s="6" customFormat="1" ht="24.75" customHeight="1" x14ac:dyDescent="0.25">
      <c r="A67" s="21">
        <v>55</v>
      </c>
      <c r="B67" s="24" t="s">
        <v>73</v>
      </c>
      <c r="C67" s="8" t="s">
        <v>152</v>
      </c>
      <c r="D67" s="26">
        <v>99.6</v>
      </c>
      <c r="E67" s="20">
        <v>102.92</v>
      </c>
      <c r="F67" s="20">
        <v>102</v>
      </c>
      <c r="G67" s="10">
        <f t="shared" si="2"/>
        <v>1.6887860580532514</v>
      </c>
      <c r="H67" s="19">
        <f t="shared" si="21"/>
        <v>1.7140984024650823</v>
      </c>
      <c r="I67" s="27">
        <v>101.5</v>
      </c>
      <c r="J67" s="8">
        <v>10</v>
      </c>
      <c r="K67" s="27">
        <f t="shared" si="1"/>
        <v>1015</v>
      </c>
      <c r="M67" s="7"/>
      <c r="N67" s="7"/>
      <c r="Q67" s="9"/>
    </row>
    <row r="68" spans="1:17" s="6" customFormat="1" ht="24.75" customHeight="1" x14ac:dyDescent="0.25">
      <c r="A68" s="21">
        <v>56</v>
      </c>
      <c r="B68" s="24" t="s">
        <v>74</v>
      </c>
      <c r="C68" s="8" t="s">
        <v>152</v>
      </c>
      <c r="D68" s="26">
        <v>146.5</v>
      </c>
      <c r="E68" s="20">
        <v>146.77000000000001</v>
      </c>
      <c r="F68" s="20">
        <v>146.6</v>
      </c>
      <c r="G68" s="10">
        <f t="shared" si="2"/>
        <v>9.3142138069487443E-2</v>
      </c>
      <c r="H68" s="19">
        <f t="shared" si="21"/>
        <v>0.13650396819629446</v>
      </c>
      <c r="I68" s="27">
        <v>146.62</v>
      </c>
      <c r="J68" s="8">
        <v>10</v>
      </c>
      <c r="K68" s="27">
        <f t="shared" si="1"/>
        <v>1466.2</v>
      </c>
      <c r="M68" s="7"/>
      <c r="N68" s="7"/>
      <c r="Q68" s="9"/>
    </row>
    <row r="69" spans="1:17" s="6" customFormat="1" ht="24.75" customHeight="1" x14ac:dyDescent="0.25">
      <c r="A69" s="21">
        <v>57</v>
      </c>
      <c r="B69" s="24" t="s">
        <v>75</v>
      </c>
      <c r="C69" s="8" t="s">
        <v>152</v>
      </c>
      <c r="D69" s="26">
        <v>115</v>
      </c>
      <c r="E69" s="20">
        <v>129.71</v>
      </c>
      <c r="F69" s="20">
        <v>131.01</v>
      </c>
      <c r="G69" s="10">
        <f>(SQRT((POWER($D69-$I69,2)+POWER($E69-$I69,2)+POWER($F69-$I69,2))/(3-1)))/$I69*100</f>
        <v>7.0998798810020096</v>
      </c>
      <c r="H69" s="19">
        <f>STDEV(D69,E69,F69)</f>
        <v>8.8918895629669166</v>
      </c>
      <c r="I69" s="27">
        <f>AVERAGE(D69:F69)</f>
        <v>125.24000000000001</v>
      </c>
      <c r="J69" s="8">
        <v>15</v>
      </c>
      <c r="K69" s="27">
        <f t="shared" si="1"/>
        <v>1878.6000000000001</v>
      </c>
      <c r="M69" s="7"/>
      <c r="N69" s="7"/>
      <c r="Q69" s="9"/>
    </row>
    <row r="70" spans="1:17" s="6" customFormat="1" ht="24.75" customHeight="1" x14ac:dyDescent="0.25">
      <c r="A70" s="21">
        <v>58</v>
      </c>
      <c r="B70" s="24" t="s">
        <v>76</v>
      </c>
      <c r="C70" s="8" t="s">
        <v>152</v>
      </c>
      <c r="D70" s="26">
        <v>932</v>
      </c>
      <c r="E70" s="20">
        <v>932.1</v>
      </c>
      <c r="F70" s="20">
        <v>941.42</v>
      </c>
      <c r="G70" s="10">
        <f t="shared" si="2"/>
        <v>0.57850493718469209</v>
      </c>
      <c r="H70" s="19">
        <f t="shared" ref="H70:H73" si="23">STDEV(D70,E70,F70)</f>
        <v>5.4100030807138193</v>
      </c>
      <c r="I70" s="27">
        <v>935.17</v>
      </c>
      <c r="J70" s="8">
        <v>30</v>
      </c>
      <c r="K70" s="27">
        <f t="shared" si="1"/>
        <v>28055.1</v>
      </c>
      <c r="M70" s="7"/>
      <c r="N70" s="7"/>
      <c r="Q70" s="9"/>
    </row>
    <row r="71" spans="1:17" s="6" customFormat="1" ht="24.75" customHeight="1" x14ac:dyDescent="0.25">
      <c r="A71" s="21">
        <v>59</v>
      </c>
      <c r="B71" s="24" t="s">
        <v>77</v>
      </c>
      <c r="C71" s="8" t="s">
        <v>152</v>
      </c>
      <c r="D71" s="26">
        <v>623</v>
      </c>
      <c r="E71" s="20">
        <v>624.52</v>
      </c>
      <c r="F71" s="20">
        <v>630.77</v>
      </c>
      <c r="G71" s="10">
        <f t="shared" si="2"/>
        <v>0.65772856973301064</v>
      </c>
      <c r="H71" s="19">
        <f t="shared" si="23"/>
        <v>4.1179647076357124</v>
      </c>
      <c r="I71" s="27">
        <v>626.09</v>
      </c>
      <c r="J71" s="8">
        <v>30</v>
      </c>
      <c r="K71" s="27">
        <f t="shared" si="1"/>
        <v>18782.7</v>
      </c>
      <c r="M71" s="7"/>
      <c r="N71" s="7"/>
      <c r="Q71" s="9"/>
    </row>
    <row r="72" spans="1:17" s="6" customFormat="1" ht="24.75" customHeight="1" x14ac:dyDescent="0.25">
      <c r="A72" s="21">
        <v>60</v>
      </c>
      <c r="B72" s="24" t="s">
        <v>78</v>
      </c>
      <c r="C72" s="8" t="s">
        <v>152</v>
      </c>
      <c r="D72" s="26">
        <v>169</v>
      </c>
      <c r="E72" s="20">
        <v>169.37</v>
      </c>
      <c r="F72" s="20">
        <v>171.06</v>
      </c>
      <c r="G72" s="10">
        <f t="shared" si="2"/>
        <v>0.64673802601927632</v>
      </c>
      <c r="H72" s="19">
        <f t="shared" si="23"/>
        <v>1.0982258419833331</v>
      </c>
      <c r="I72" s="27">
        <f t="shared" ref="I72" si="24">AVERAGE(D72:F72)</f>
        <v>169.81</v>
      </c>
      <c r="J72" s="8">
        <v>10</v>
      </c>
      <c r="K72" s="27">
        <f t="shared" si="1"/>
        <v>1698.1</v>
      </c>
      <c r="M72" s="7"/>
      <c r="N72" s="7"/>
      <c r="Q72" s="9"/>
    </row>
    <row r="73" spans="1:17" s="6" customFormat="1" ht="24.75" customHeight="1" x14ac:dyDescent="0.25">
      <c r="A73" s="21">
        <v>61</v>
      </c>
      <c r="B73" s="24" t="s">
        <v>79</v>
      </c>
      <c r="C73" s="8" t="s">
        <v>152</v>
      </c>
      <c r="D73" s="26">
        <v>326.60000000000002</v>
      </c>
      <c r="E73" s="20">
        <v>326.62</v>
      </c>
      <c r="F73" s="20">
        <v>329.89</v>
      </c>
      <c r="G73" s="10">
        <f t="shared" si="2"/>
        <v>0.57788821679601676</v>
      </c>
      <c r="H73" s="19">
        <f t="shared" si="23"/>
        <v>1.8937352859714247</v>
      </c>
      <c r="I73" s="27">
        <v>327.7</v>
      </c>
      <c r="J73" s="8">
        <v>150</v>
      </c>
      <c r="K73" s="27">
        <f t="shared" si="1"/>
        <v>49155</v>
      </c>
      <c r="M73" s="7"/>
      <c r="N73" s="7"/>
      <c r="Q73" s="9"/>
    </row>
    <row r="74" spans="1:17" s="6" customFormat="1" ht="24.75" customHeight="1" x14ac:dyDescent="0.25">
      <c r="A74" s="21">
        <v>62</v>
      </c>
      <c r="B74" s="24" t="s">
        <v>80</v>
      </c>
      <c r="C74" s="8" t="s">
        <v>152</v>
      </c>
      <c r="D74" s="26">
        <v>70.2</v>
      </c>
      <c r="E74" s="20">
        <v>71</v>
      </c>
      <c r="F74" s="20">
        <v>71.709999999999994</v>
      </c>
      <c r="G74" s="10">
        <f>(SQRT((POWER($D74-$I74,2)+POWER($E74-$I74,2)+POWER($F74-$I74,2))/(3-1)))/$I74*100</f>
        <v>1.0644594724675729</v>
      </c>
      <c r="H74" s="19">
        <f>STDEV(D74,E74,F74)</f>
        <v>0.75544688761023637</v>
      </c>
      <c r="I74" s="27">
        <f>AVERAGE(D74:F74)</f>
        <v>70.969999999999985</v>
      </c>
      <c r="J74" s="8">
        <v>20</v>
      </c>
      <c r="K74" s="27">
        <f t="shared" si="0"/>
        <v>1419.3999999999996</v>
      </c>
      <c r="M74" s="7"/>
      <c r="N74" s="7"/>
      <c r="Q74" s="9"/>
    </row>
    <row r="75" spans="1:17" s="6" customFormat="1" ht="24.75" customHeight="1" x14ac:dyDescent="0.25">
      <c r="A75" s="21">
        <v>63</v>
      </c>
      <c r="B75" s="24" t="s">
        <v>81</v>
      </c>
      <c r="C75" s="8" t="s">
        <v>152</v>
      </c>
      <c r="D75" s="26">
        <v>38</v>
      </c>
      <c r="E75" s="20">
        <v>38.200000000000003</v>
      </c>
      <c r="F75" s="20">
        <v>38.1</v>
      </c>
      <c r="G75" s="10">
        <f>(SQRT((POWER($D75-$I75,2)+POWER($E75-$I75,2)+POWER($F75-$I75,2))/(3-1)))/$I75*100</f>
        <v>0.26246719160105358</v>
      </c>
      <c r="H75" s="19">
        <f>STDEV(D75,E75,F75)</f>
        <v>0.10000000000000142</v>
      </c>
      <c r="I75" s="27">
        <f>AVERAGE(D75:F75)</f>
        <v>38.1</v>
      </c>
      <c r="J75" s="8">
        <v>3</v>
      </c>
      <c r="K75" s="27">
        <f t="shared" si="0"/>
        <v>114.30000000000001</v>
      </c>
      <c r="M75" s="7"/>
      <c r="N75" s="7"/>
      <c r="Q75" s="9"/>
    </row>
    <row r="76" spans="1:17" s="6" customFormat="1" ht="24.75" customHeight="1" x14ac:dyDescent="0.25">
      <c r="A76" s="21">
        <v>64</v>
      </c>
      <c r="B76" s="24" t="s">
        <v>82</v>
      </c>
      <c r="C76" s="8" t="s">
        <v>152</v>
      </c>
      <c r="D76" s="26">
        <v>271.7</v>
      </c>
      <c r="E76" s="20">
        <v>272</v>
      </c>
      <c r="F76" s="20">
        <v>274.72000000000003</v>
      </c>
      <c r="G76" s="10">
        <f t="shared" ref="G76:G145" si="25">(SQRT((POWER($D76-$I76,2)+POWER($E76-$I76,2)+POWER($F76-$I76,2))/(3-1)))/$I76*100</f>
        <v>0.60989400741963662</v>
      </c>
      <c r="H76" s="19">
        <f t="shared" ref="H76:H80" si="26">STDEV(D76,E76,F76)</f>
        <v>1.663770817550722</v>
      </c>
      <c r="I76" s="27">
        <v>272.8</v>
      </c>
      <c r="J76" s="8">
        <v>15</v>
      </c>
      <c r="K76" s="27">
        <f t="shared" si="0"/>
        <v>4092</v>
      </c>
      <c r="M76" s="7"/>
      <c r="N76" s="7"/>
      <c r="Q76" s="9"/>
    </row>
    <row r="77" spans="1:17" s="6" customFormat="1" ht="24.75" customHeight="1" x14ac:dyDescent="0.25">
      <c r="A77" s="21">
        <v>65</v>
      </c>
      <c r="B77" s="24" t="s">
        <v>83</v>
      </c>
      <c r="C77" s="8" t="s">
        <v>152</v>
      </c>
      <c r="D77" s="26">
        <v>718</v>
      </c>
      <c r="E77" s="20">
        <v>718.5</v>
      </c>
      <c r="F77" s="20">
        <v>725.69</v>
      </c>
      <c r="G77" s="10">
        <f t="shared" si="25"/>
        <v>0.59699956036746094</v>
      </c>
      <c r="H77" s="19">
        <f t="shared" si="26"/>
        <v>4.3027549314364011</v>
      </c>
      <c r="I77" s="27">
        <f>AVERAGE(D77:F77)</f>
        <v>720.73</v>
      </c>
      <c r="J77" s="8">
        <v>150</v>
      </c>
      <c r="K77" s="27">
        <f t="shared" si="0"/>
        <v>108109.5</v>
      </c>
      <c r="M77" s="7"/>
      <c r="N77" s="7"/>
      <c r="Q77" s="9"/>
    </row>
    <row r="78" spans="1:17" s="6" customFormat="1" ht="24.75" customHeight="1" x14ac:dyDescent="0.25">
      <c r="A78" s="21">
        <v>66</v>
      </c>
      <c r="B78" s="24" t="s">
        <v>84</v>
      </c>
      <c r="C78" s="8" t="s">
        <v>152</v>
      </c>
      <c r="D78" s="26">
        <v>765</v>
      </c>
      <c r="E78" s="20">
        <v>766</v>
      </c>
      <c r="F78" s="20">
        <v>773.66</v>
      </c>
      <c r="G78" s="10">
        <f t="shared" si="25"/>
        <v>0.6167030982749655</v>
      </c>
      <c r="H78" s="19">
        <f t="shared" si="26"/>
        <v>4.73763654156794</v>
      </c>
      <c r="I78" s="27">
        <f t="shared" ref="I78" si="27">AVERAGE(D78:F78)</f>
        <v>768.21999999999991</v>
      </c>
      <c r="J78" s="8">
        <v>30</v>
      </c>
      <c r="K78" s="27">
        <f t="shared" si="0"/>
        <v>23046.6</v>
      </c>
      <c r="M78" s="7"/>
      <c r="N78" s="7"/>
      <c r="Q78" s="9"/>
    </row>
    <row r="79" spans="1:17" s="6" customFormat="1" ht="24.75" customHeight="1" x14ac:dyDescent="0.25">
      <c r="A79" s="21">
        <v>67</v>
      </c>
      <c r="B79" s="24" t="s">
        <v>85</v>
      </c>
      <c r="C79" s="8" t="s">
        <v>152</v>
      </c>
      <c r="D79" s="26">
        <v>258</v>
      </c>
      <c r="E79" s="20">
        <v>258.24</v>
      </c>
      <c r="F79" s="20">
        <v>258.2</v>
      </c>
      <c r="G79" s="10">
        <f t="shared" si="25"/>
        <v>4.9911283515632288E-2</v>
      </c>
      <c r="H79" s="19">
        <f t="shared" si="26"/>
        <v>0.12858201014657367</v>
      </c>
      <c r="I79" s="27">
        <v>258.14</v>
      </c>
      <c r="J79" s="8">
        <v>10</v>
      </c>
      <c r="K79" s="27">
        <f t="shared" si="0"/>
        <v>2581.3999999999996</v>
      </c>
      <c r="M79" s="7"/>
      <c r="N79" s="7"/>
      <c r="Q79" s="9"/>
    </row>
    <row r="80" spans="1:17" s="6" customFormat="1" ht="24.75" customHeight="1" x14ac:dyDescent="0.25">
      <c r="A80" s="21">
        <v>68</v>
      </c>
      <c r="B80" s="24" t="s">
        <v>86</v>
      </c>
      <c r="C80" s="8" t="s">
        <v>152</v>
      </c>
      <c r="D80" s="26">
        <v>151</v>
      </c>
      <c r="E80" s="20">
        <v>152</v>
      </c>
      <c r="F80" s="20">
        <v>153.52000000000001</v>
      </c>
      <c r="G80" s="10">
        <f t="shared" si="25"/>
        <v>0.83388109413730949</v>
      </c>
      <c r="H80" s="19">
        <f t="shared" si="26"/>
        <v>1.2689102936509526</v>
      </c>
      <c r="I80" s="27">
        <v>152.16999999999999</v>
      </c>
      <c r="J80" s="8">
        <v>100</v>
      </c>
      <c r="K80" s="27">
        <f t="shared" si="0"/>
        <v>15216.999999999998</v>
      </c>
      <c r="M80" s="7"/>
      <c r="N80" s="7"/>
      <c r="Q80" s="9"/>
    </row>
    <row r="81" spans="1:17" s="6" customFormat="1" ht="24.75" customHeight="1" x14ac:dyDescent="0.25">
      <c r="A81" s="21">
        <v>69</v>
      </c>
      <c r="B81" s="24" t="s">
        <v>87</v>
      </c>
      <c r="C81" s="8" t="s">
        <v>152</v>
      </c>
      <c r="D81" s="26">
        <v>780</v>
      </c>
      <c r="E81" s="20">
        <v>781</v>
      </c>
      <c r="F81" s="20">
        <v>788.81</v>
      </c>
      <c r="G81" s="10">
        <f>(SQRT((POWER($D81-$I81,2)+POWER($E81-$I81,2)+POWER($F81-$I81,2))/(3-1)))/$I81*100</f>
        <v>0.61584946320136447</v>
      </c>
      <c r="H81" s="19">
        <f>STDEV(D81,E81,F81)</f>
        <v>4.8237640904173267</v>
      </c>
      <c r="I81" s="27">
        <f>AVERAGE(D81:F81)</f>
        <v>783.27</v>
      </c>
      <c r="J81" s="8">
        <v>5</v>
      </c>
      <c r="K81" s="27">
        <f t="shared" si="0"/>
        <v>3916.35</v>
      </c>
      <c r="M81" s="7"/>
      <c r="N81" s="7"/>
      <c r="Q81" s="9"/>
    </row>
    <row r="82" spans="1:17" s="6" customFormat="1" ht="24.75" customHeight="1" x14ac:dyDescent="0.25">
      <c r="A82" s="21">
        <v>70</v>
      </c>
      <c r="B82" s="24" t="s">
        <v>88</v>
      </c>
      <c r="C82" s="8" t="s">
        <v>152</v>
      </c>
      <c r="D82" s="26">
        <v>1324</v>
      </c>
      <c r="E82" s="20">
        <v>1324.5</v>
      </c>
      <c r="F82" s="20">
        <v>1337.75</v>
      </c>
      <c r="G82" s="10">
        <f t="shared" si="25"/>
        <v>0.5868851913633949</v>
      </c>
      <c r="H82" s="19">
        <f t="shared" ref="H82:H140" si="28">STDEV(D82,E82,F82)</f>
        <v>7.7982369802411107</v>
      </c>
      <c r="I82" s="27">
        <f t="shared" ref="I82:I139" si="29">AVERAGE(D82:F82)</f>
        <v>1328.75</v>
      </c>
      <c r="J82" s="8">
        <v>10</v>
      </c>
      <c r="K82" s="27">
        <f t="shared" si="0"/>
        <v>13287.5</v>
      </c>
      <c r="M82" s="7"/>
      <c r="N82" s="7"/>
      <c r="Q82" s="9"/>
    </row>
    <row r="83" spans="1:17" s="6" customFormat="1" ht="24.75" customHeight="1" x14ac:dyDescent="0.25">
      <c r="A83" s="21">
        <v>71</v>
      </c>
      <c r="B83" s="24" t="s">
        <v>89</v>
      </c>
      <c r="C83" s="8" t="s">
        <v>152</v>
      </c>
      <c r="D83" s="26">
        <v>332</v>
      </c>
      <c r="E83" s="20">
        <v>333</v>
      </c>
      <c r="F83" s="20">
        <v>336.33</v>
      </c>
      <c r="G83" s="10">
        <f t="shared" si="25"/>
        <v>0.67923739300170172</v>
      </c>
      <c r="H83" s="19">
        <f t="shared" si="28"/>
        <v>2.2670759434419687</v>
      </c>
      <c r="I83" s="27">
        <v>333.77</v>
      </c>
      <c r="J83" s="8">
        <v>80</v>
      </c>
      <c r="K83" s="27">
        <f t="shared" si="0"/>
        <v>26701.599999999999</v>
      </c>
      <c r="M83" s="7"/>
      <c r="N83" s="7"/>
      <c r="Q83" s="9"/>
    </row>
    <row r="84" spans="1:17" s="6" customFormat="1" ht="24.75" customHeight="1" x14ac:dyDescent="0.25">
      <c r="A84" s="21">
        <v>72</v>
      </c>
      <c r="B84" s="24" t="s">
        <v>90</v>
      </c>
      <c r="C84" s="8" t="s">
        <v>152</v>
      </c>
      <c r="D84" s="26">
        <v>350</v>
      </c>
      <c r="E84" s="20">
        <v>351</v>
      </c>
      <c r="F84" s="20">
        <v>354.51</v>
      </c>
      <c r="G84" s="10">
        <f t="shared" si="25"/>
        <v>0.67321290577491144</v>
      </c>
      <c r="H84" s="19">
        <f t="shared" si="28"/>
        <v>2.3685508931271264</v>
      </c>
      <c r="I84" s="27">
        <v>351.83</v>
      </c>
      <c r="J84" s="8">
        <v>80</v>
      </c>
      <c r="K84" s="27">
        <f t="shared" si="0"/>
        <v>28146.399999999998</v>
      </c>
      <c r="M84" s="7"/>
      <c r="N84" s="7"/>
      <c r="Q84" s="9"/>
    </row>
    <row r="85" spans="1:17" s="6" customFormat="1" ht="24.75" customHeight="1" x14ac:dyDescent="0.25">
      <c r="A85" s="21">
        <v>73</v>
      </c>
      <c r="B85" s="24" t="s">
        <v>91</v>
      </c>
      <c r="C85" s="8" t="s">
        <v>152</v>
      </c>
      <c r="D85" s="26">
        <v>21</v>
      </c>
      <c r="E85" s="20">
        <v>22</v>
      </c>
      <c r="F85" s="20">
        <v>22.22</v>
      </c>
      <c r="G85" s="10">
        <f t="shared" si="25"/>
        <v>2.9909417124211313</v>
      </c>
      <c r="H85" s="19">
        <f t="shared" si="28"/>
        <v>0.65023072828035389</v>
      </c>
      <c r="I85" s="27">
        <f t="shared" si="29"/>
        <v>21.74</v>
      </c>
      <c r="J85" s="8">
        <v>20</v>
      </c>
      <c r="K85" s="27">
        <f t="shared" si="0"/>
        <v>434.79999999999995</v>
      </c>
      <c r="M85" s="7"/>
      <c r="N85" s="7"/>
      <c r="Q85" s="9"/>
    </row>
    <row r="86" spans="1:17" s="6" customFormat="1" ht="24.75" customHeight="1" x14ac:dyDescent="0.25">
      <c r="A86" s="21">
        <v>74</v>
      </c>
      <c r="B86" s="24" t="s">
        <v>92</v>
      </c>
      <c r="C86" s="8" t="s">
        <v>152</v>
      </c>
      <c r="D86" s="26">
        <v>32.4</v>
      </c>
      <c r="E86" s="20">
        <v>39.65</v>
      </c>
      <c r="F86" s="20">
        <v>33</v>
      </c>
      <c r="G86" s="10">
        <f t="shared" si="25"/>
        <v>11.493264050596979</v>
      </c>
      <c r="H86" s="19">
        <f t="shared" si="28"/>
        <v>4.0237834600452009</v>
      </c>
      <c r="I86" s="27">
        <v>35.01</v>
      </c>
      <c r="J86" s="8">
        <v>420</v>
      </c>
      <c r="K86" s="27">
        <f t="shared" si="0"/>
        <v>14704.199999999999</v>
      </c>
      <c r="M86" s="7"/>
      <c r="N86" s="7"/>
      <c r="Q86" s="9"/>
    </row>
    <row r="87" spans="1:17" s="6" customFormat="1" ht="24.75" customHeight="1" x14ac:dyDescent="0.25">
      <c r="A87" s="21">
        <v>75</v>
      </c>
      <c r="B87" s="24" t="s">
        <v>93</v>
      </c>
      <c r="C87" s="8" t="s">
        <v>152</v>
      </c>
      <c r="D87" s="26">
        <v>280</v>
      </c>
      <c r="E87" s="20">
        <v>288.77</v>
      </c>
      <c r="F87" s="20">
        <v>281</v>
      </c>
      <c r="G87" s="10">
        <f>(SQRT((POWER($D87-$I87,2)+POWER($E87-$I87,2)+POWER($F87-$I87,2))/(3-1)))/$I87*100</f>
        <v>1.6948992114140078</v>
      </c>
      <c r="H87" s="19">
        <f>STDEV(D87,E87,F87)</f>
        <v>4.8007950730408426</v>
      </c>
      <c r="I87" s="27">
        <v>283.25</v>
      </c>
      <c r="J87" s="8">
        <v>3</v>
      </c>
      <c r="K87" s="27">
        <f t="shared" si="0"/>
        <v>849.75</v>
      </c>
      <c r="M87" s="7"/>
      <c r="N87" s="7"/>
      <c r="Q87" s="9"/>
    </row>
    <row r="88" spans="1:17" s="6" customFormat="1" ht="24.75" customHeight="1" x14ac:dyDescent="0.25">
      <c r="A88" s="21">
        <v>76</v>
      </c>
      <c r="B88" s="24" t="s">
        <v>94</v>
      </c>
      <c r="C88" s="8" t="s">
        <v>152</v>
      </c>
      <c r="D88" s="26">
        <v>463.8</v>
      </c>
      <c r="E88" s="20">
        <v>468.65</v>
      </c>
      <c r="F88" s="20">
        <v>465</v>
      </c>
      <c r="G88" s="10">
        <f t="shared" si="25"/>
        <v>0.54229070618632957</v>
      </c>
      <c r="H88" s="19">
        <f t="shared" ref="H88:H93" si="30">STDEV(D88,E88,F88)</f>
        <v>2.5260311425897437</v>
      </c>
      <c r="I88" s="27">
        <v>465.81</v>
      </c>
      <c r="J88" s="8">
        <v>10</v>
      </c>
      <c r="K88" s="27">
        <f t="shared" si="0"/>
        <v>4658.1000000000004</v>
      </c>
      <c r="M88" s="7"/>
      <c r="N88" s="7"/>
      <c r="Q88" s="9"/>
    </row>
    <row r="89" spans="1:17" s="6" customFormat="1" ht="24.75" customHeight="1" x14ac:dyDescent="0.25">
      <c r="A89" s="21">
        <v>77</v>
      </c>
      <c r="B89" s="24" t="s">
        <v>95</v>
      </c>
      <c r="C89" s="8" t="s">
        <v>152</v>
      </c>
      <c r="D89" s="26">
        <v>138</v>
      </c>
      <c r="E89" s="20">
        <v>138.38</v>
      </c>
      <c r="F89" s="20">
        <v>138.5</v>
      </c>
      <c r="G89" s="10">
        <f t="shared" si="25"/>
        <v>0.1887739891851411</v>
      </c>
      <c r="H89" s="19">
        <f t="shared" si="30"/>
        <v>0.26102362600602447</v>
      </c>
      <c r="I89" s="27">
        <v>138.29</v>
      </c>
      <c r="J89" s="8">
        <v>20</v>
      </c>
      <c r="K89" s="27">
        <f t="shared" si="0"/>
        <v>2765.7999999999997</v>
      </c>
      <c r="M89" s="7"/>
      <c r="N89" s="7"/>
      <c r="Q89" s="9"/>
    </row>
    <row r="90" spans="1:17" s="6" customFormat="1" ht="24.75" customHeight="1" x14ac:dyDescent="0.25">
      <c r="A90" s="21">
        <v>78</v>
      </c>
      <c r="B90" s="24" t="s">
        <v>96</v>
      </c>
      <c r="C90" s="8" t="s">
        <v>152</v>
      </c>
      <c r="D90" s="26">
        <v>684.5</v>
      </c>
      <c r="E90" s="20">
        <v>827.27</v>
      </c>
      <c r="F90" s="20">
        <v>835.54</v>
      </c>
      <c r="G90" s="10">
        <f t="shared" si="25"/>
        <v>10.852904193201837</v>
      </c>
      <c r="H90" s="19">
        <f t="shared" si="30"/>
        <v>84.916377886326089</v>
      </c>
      <c r="I90" s="27">
        <v>782.43</v>
      </c>
      <c r="J90" s="8">
        <v>5</v>
      </c>
      <c r="K90" s="27">
        <f t="shared" si="0"/>
        <v>3912.1499999999996</v>
      </c>
      <c r="M90" s="7"/>
      <c r="N90" s="7"/>
      <c r="Q90" s="9"/>
    </row>
    <row r="91" spans="1:17" s="6" customFormat="1" ht="24.75" customHeight="1" x14ac:dyDescent="0.25">
      <c r="A91" s="21">
        <v>79</v>
      </c>
      <c r="B91" s="24" t="s">
        <v>97</v>
      </c>
      <c r="C91" s="8" t="s">
        <v>152</v>
      </c>
      <c r="D91" s="26">
        <v>177.8</v>
      </c>
      <c r="E91" s="20">
        <v>177.81</v>
      </c>
      <c r="F91" s="20">
        <v>177.82</v>
      </c>
      <c r="G91" s="10">
        <f t="shared" si="25"/>
        <v>5.6239806535014359E-3</v>
      </c>
      <c r="H91" s="19">
        <f t="shared" si="30"/>
        <v>9.9999999999909051E-3</v>
      </c>
      <c r="I91" s="27">
        <f t="shared" ref="I91:I93" si="31">AVERAGE(D91:F91)</f>
        <v>177.81000000000003</v>
      </c>
      <c r="J91" s="8">
        <v>5</v>
      </c>
      <c r="K91" s="27">
        <f>I91*J91</f>
        <v>889.05000000000018</v>
      </c>
      <c r="M91" s="7"/>
      <c r="N91" s="7"/>
      <c r="Q91" s="9"/>
    </row>
    <row r="92" spans="1:17" s="6" customFormat="1" ht="24.75" customHeight="1" x14ac:dyDescent="0.25">
      <c r="A92" s="21">
        <v>80</v>
      </c>
      <c r="B92" s="24" t="s">
        <v>98</v>
      </c>
      <c r="C92" s="8" t="s">
        <v>152</v>
      </c>
      <c r="D92" s="26">
        <v>143</v>
      </c>
      <c r="E92" s="20">
        <v>144</v>
      </c>
      <c r="F92" s="20">
        <v>145.44</v>
      </c>
      <c r="G92" s="10">
        <f t="shared" si="25"/>
        <v>0.85099304563305622</v>
      </c>
      <c r="H92" s="19">
        <f t="shared" si="30"/>
        <v>1.2265942007580708</v>
      </c>
      <c r="I92" s="27">
        <v>144.13999999999999</v>
      </c>
      <c r="J92" s="8">
        <v>30</v>
      </c>
      <c r="K92" s="27">
        <f t="shared" ref="K92:K93" si="32">I92*J92</f>
        <v>4324.2</v>
      </c>
      <c r="M92" s="7"/>
      <c r="N92" s="7"/>
      <c r="Q92" s="9"/>
    </row>
    <row r="93" spans="1:17" s="6" customFormat="1" ht="24.75" customHeight="1" x14ac:dyDescent="0.25">
      <c r="A93" s="21">
        <v>81</v>
      </c>
      <c r="B93" s="24" t="s">
        <v>99</v>
      </c>
      <c r="C93" s="8" t="s">
        <v>152</v>
      </c>
      <c r="D93" s="26">
        <v>195</v>
      </c>
      <c r="E93" s="20">
        <v>196</v>
      </c>
      <c r="F93" s="20">
        <v>197.96</v>
      </c>
      <c r="G93" s="10">
        <f t="shared" si="25"/>
        <v>0.7669735217896807</v>
      </c>
      <c r="H93" s="19">
        <f t="shared" si="30"/>
        <v>1.5057224179775013</v>
      </c>
      <c r="I93" s="27">
        <f t="shared" si="31"/>
        <v>196.32000000000002</v>
      </c>
      <c r="J93" s="8">
        <v>30</v>
      </c>
      <c r="K93" s="27">
        <f t="shared" si="32"/>
        <v>5889.6</v>
      </c>
      <c r="M93" s="7"/>
      <c r="N93" s="7"/>
      <c r="Q93" s="9"/>
    </row>
    <row r="94" spans="1:17" s="6" customFormat="1" ht="24.75" customHeight="1" x14ac:dyDescent="0.25">
      <c r="A94" s="21">
        <v>82</v>
      </c>
      <c r="B94" s="24" t="s">
        <v>100</v>
      </c>
      <c r="C94" s="8" t="s">
        <v>152</v>
      </c>
      <c r="D94" s="26">
        <v>248</v>
      </c>
      <c r="E94" s="20">
        <v>249</v>
      </c>
      <c r="F94" s="20">
        <v>251.49</v>
      </c>
      <c r="G94" s="10">
        <f t="shared" si="25"/>
        <v>0.72036871060564511</v>
      </c>
      <c r="H94" s="19">
        <f t="shared" si="28"/>
        <v>1.7972293491186238</v>
      </c>
      <c r="I94" s="27">
        <v>249.49</v>
      </c>
      <c r="J94" s="8">
        <v>20</v>
      </c>
      <c r="K94" s="27">
        <f t="shared" si="0"/>
        <v>4989.8</v>
      </c>
      <c r="M94" s="7"/>
      <c r="N94" s="7"/>
      <c r="Q94" s="9"/>
    </row>
    <row r="95" spans="1:17" s="6" customFormat="1" ht="24.75" customHeight="1" x14ac:dyDescent="0.25">
      <c r="A95" s="21">
        <v>83</v>
      </c>
      <c r="B95" s="24" t="s">
        <v>101</v>
      </c>
      <c r="C95" s="8" t="s">
        <v>152</v>
      </c>
      <c r="D95" s="26">
        <v>651</v>
      </c>
      <c r="E95" s="20">
        <v>651.5</v>
      </c>
      <c r="F95" s="20">
        <v>658.02</v>
      </c>
      <c r="G95" s="10">
        <f t="shared" si="25"/>
        <v>0.59933538447988621</v>
      </c>
      <c r="H95" s="19">
        <f t="shared" si="28"/>
        <v>3.9166482269069367</v>
      </c>
      <c r="I95" s="27">
        <v>653.5</v>
      </c>
      <c r="J95" s="8">
        <v>10</v>
      </c>
      <c r="K95" s="27">
        <f t="shared" si="0"/>
        <v>6535</v>
      </c>
      <c r="M95" s="7"/>
      <c r="N95" s="7"/>
      <c r="Q95" s="9"/>
    </row>
    <row r="96" spans="1:17" s="6" customFormat="1" ht="24.75" customHeight="1" x14ac:dyDescent="0.25">
      <c r="A96" s="21">
        <v>84</v>
      </c>
      <c r="B96" s="24" t="s">
        <v>102</v>
      </c>
      <c r="C96" s="8" t="s">
        <v>152</v>
      </c>
      <c r="D96" s="26">
        <v>717</v>
      </c>
      <c r="E96" s="20">
        <v>718</v>
      </c>
      <c r="F96" s="20">
        <v>725.18</v>
      </c>
      <c r="G96" s="10">
        <f t="shared" si="25"/>
        <v>0.61969168502778849</v>
      </c>
      <c r="H96" s="19">
        <f t="shared" si="28"/>
        <v>4.4621519472110931</v>
      </c>
      <c r="I96" s="27">
        <f t="shared" si="29"/>
        <v>720.06</v>
      </c>
      <c r="J96" s="8">
        <v>40</v>
      </c>
      <c r="K96" s="27">
        <f t="shared" si="0"/>
        <v>28802.399999999998</v>
      </c>
      <c r="M96" s="7"/>
      <c r="N96" s="7"/>
      <c r="Q96" s="9"/>
    </row>
    <row r="97" spans="1:17" s="6" customFormat="1" ht="24.75" customHeight="1" x14ac:dyDescent="0.25">
      <c r="A97" s="21">
        <v>85</v>
      </c>
      <c r="B97" s="24" t="s">
        <v>103</v>
      </c>
      <c r="C97" s="8" t="s">
        <v>152</v>
      </c>
      <c r="D97" s="26">
        <v>10.199999999999999</v>
      </c>
      <c r="E97" s="20">
        <v>10.27</v>
      </c>
      <c r="F97" s="20">
        <v>10.25</v>
      </c>
      <c r="G97" s="10">
        <f>(SQRT((POWER($D97-$I97,2)+POWER($E97-$I97,2)+POWER($F97-$I97,2))/(3-1)))/$I97*100</f>
        <v>0.35210461674453225</v>
      </c>
      <c r="H97" s="19">
        <f>STDEV(D97,E97,F97)</f>
        <v>3.6055512754640105E-2</v>
      </c>
      <c r="I97" s="27">
        <f>AVERAGE(D97:F97)</f>
        <v>10.24</v>
      </c>
      <c r="J97" s="8">
        <v>10</v>
      </c>
      <c r="K97" s="27">
        <f t="shared" si="0"/>
        <v>102.4</v>
      </c>
      <c r="M97" s="7"/>
      <c r="N97" s="7"/>
      <c r="Q97" s="9"/>
    </row>
    <row r="98" spans="1:17" s="6" customFormat="1" ht="24.75" customHeight="1" x14ac:dyDescent="0.25">
      <c r="A98" s="21">
        <v>86</v>
      </c>
      <c r="B98" s="24" t="s">
        <v>104</v>
      </c>
      <c r="C98" s="8" t="s">
        <v>152</v>
      </c>
      <c r="D98" s="26">
        <v>63</v>
      </c>
      <c r="E98" s="20">
        <v>63.47</v>
      </c>
      <c r="F98" s="20">
        <v>63.2</v>
      </c>
      <c r="G98" s="10">
        <f t="shared" si="25"/>
        <v>0.37314540057214218</v>
      </c>
      <c r="H98" s="19">
        <f t="shared" ref="H98:H121" si="33">STDEV(D98,E98,F98)</f>
        <v>0.23586719427112576</v>
      </c>
      <c r="I98" s="27">
        <v>63.22</v>
      </c>
      <c r="J98" s="8">
        <v>15</v>
      </c>
      <c r="K98" s="27">
        <f t="shared" si="0"/>
        <v>948.3</v>
      </c>
      <c r="M98" s="7"/>
      <c r="N98" s="7"/>
      <c r="Q98" s="9"/>
    </row>
    <row r="99" spans="1:17" s="6" customFormat="1" ht="24.75" customHeight="1" x14ac:dyDescent="0.25">
      <c r="A99" s="21">
        <v>87</v>
      </c>
      <c r="B99" s="24" t="s">
        <v>105</v>
      </c>
      <c r="C99" s="8" t="s">
        <v>152</v>
      </c>
      <c r="D99" s="26">
        <v>777</v>
      </c>
      <c r="E99" s="20">
        <v>778</v>
      </c>
      <c r="F99" s="20">
        <v>785.78</v>
      </c>
      <c r="G99" s="10">
        <f t="shared" si="25"/>
        <v>0.61601738075581092</v>
      </c>
      <c r="H99" s="19">
        <f t="shared" si="33"/>
        <v>4.8065372150852896</v>
      </c>
      <c r="I99" s="27">
        <f t="shared" ref="I99:I121" si="34">AVERAGE(D99:F99)</f>
        <v>780.25999999999988</v>
      </c>
      <c r="J99" s="8">
        <v>40</v>
      </c>
      <c r="K99" s="27">
        <f t="shared" si="0"/>
        <v>31210.399999999994</v>
      </c>
      <c r="M99" s="7"/>
      <c r="N99" s="7"/>
      <c r="Q99" s="9"/>
    </row>
    <row r="100" spans="1:17" s="6" customFormat="1" ht="24.75" customHeight="1" x14ac:dyDescent="0.25">
      <c r="A100" s="21">
        <v>88</v>
      </c>
      <c r="B100" s="24" t="s">
        <v>106</v>
      </c>
      <c r="C100" s="8" t="s">
        <v>152</v>
      </c>
      <c r="D100" s="26">
        <v>638</v>
      </c>
      <c r="E100" s="20">
        <v>639</v>
      </c>
      <c r="F100" s="20">
        <v>645.39</v>
      </c>
      <c r="G100" s="10">
        <f t="shared" si="25"/>
        <v>0.62567327837877884</v>
      </c>
      <c r="H100" s="19">
        <f t="shared" si="33"/>
        <v>4.0092434864115285</v>
      </c>
      <c r="I100" s="27">
        <v>640.79</v>
      </c>
      <c r="J100" s="8">
        <v>20</v>
      </c>
      <c r="K100" s="27">
        <f t="shared" si="0"/>
        <v>12815.8</v>
      </c>
      <c r="M100" s="7"/>
      <c r="N100" s="7"/>
      <c r="Q100" s="9"/>
    </row>
    <row r="101" spans="1:17" s="6" customFormat="1" ht="24.75" customHeight="1" x14ac:dyDescent="0.25">
      <c r="A101" s="21">
        <v>89</v>
      </c>
      <c r="B101" s="24" t="s">
        <v>107</v>
      </c>
      <c r="C101" s="8" t="s">
        <v>152</v>
      </c>
      <c r="D101" s="26">
        <v>234</v>
      </c>
      <c r="E101" s="20">
        <v>234.9</v>
      </c>
      <c r="F101" s="20">
        <v>234.5</v>
      </c>
      <c r="G101" s="10">
        <f t="shared" si="25"/>
        <v>0.19235643237703226</v>
      </c>
      <c r="H101" s="19">
        <f t="shared" si="33"/>
        <v>0.4509249752822922</v>
      </c>
      <c r="I101" s="27">
        <v>234.46</v>
      </c>
      <c r="J101" s="8">
        <v>2</v>
      </c>
      <c r="K101" s="27">
        <f>I101*J101</f>
        <v>468.92</v>
      </c>
      <c r="M101" s="7"/>
      <c r="N101" s="7"/>
      <c r="Q101" s="9"/>
    </row>
    <row r="102" spans="1:17" s="6" customFormat="1" ht="24.75" customHeight="1" x14ac:dyDescent="0.25">
      <c r="A102" s="21">
        <v>90</v>
      </c>
      <c r="B102" s="24" t="s">
        <v>108</v>
      </c>
      <c r="C102" s="8" t="s">
        <v>152</v>
      </c>
      <c r="D102" s="26">
        <v>547</v>
      </c>
      <c r="E102" s="20">
        <v>567.1</v>
      </c>
      <c r="F102" s="20">
        <v>550</v>
      </c>
      <c r="G102" s="10">
        <f t="shared" si="25"/>
        <v>1.9547449202842582</v>
      </c>
      <c r="H102" s="19">
        <f t="shared" si="33"/>
        <v>10.842970072816778</v>
      </c>
      <c r="I102" s="27">
        <f t="shared" si="34"/>
        <v>554.69999999999993</v>
      </c>
      <c r="J102" s="8">
        <v>16</v>
      </c>
      <c r="K102" s="27">
        <f t="shared" ref="K102:K106" si="35">I102*J102</f>
        <v>8875.1999999999989</v>
      </c>
      <c r="M102" s="7"/>
      <c r="N102" s="7"/>
      <c r="Q102" s="9"/>
    </row>
    <row r="103" spans="1:17" s="6" customFormat="1" ht="24.75" customHeight="1" x14ac:dyDescent="0.25">
      <c r="A103" s="21">
        <v>91</v>
      </c>
      <c r="B103" s="24" t="s">
        <v>109</v>
      </c>
      <c r="C103" s="8" t="s">
        <v>152</v>
      </c>
      <c r="D103" s="26">
        <v>31.2</v>
      </c>
      <c r="E103" s="20">
        <v>32</v>
      </c>
      <c r="F103" s="20">
        <v>31.5</v>
      </c>
      <c r="G103" s="10">
        <f>(SQRT((POWER($D103-$I103,2)+POWER($E103-$I103,2)+POWER($F103-$I103,2))/(3-1)))/$I103*100</f>
        <v>1.2808227459700732</v>
      </c>
      <c r="H103" s="19">
        <f>STDEV(D103,E103,F103)</f>
        <v>0.40414518843273833</v>
      </c>
      <c r="I103" s="27">
        <v>31.56</v>
      </c>
      <c r="J103" s="8">
        <v>20</v>
      </c>
      <c r="K103" s="27">
        <f t="shared" si="35"/>
        <v>631.19999999999993</v>
      </c>
      <c r="M103" s="7"/>
      <c r="N103" s="7"/>
      <c r="Q103" s="9"/>
    </row>
    <row r="104" spans="1:17" s="6" customFormat="1" ht="24.75" customHeight="1" x14ac:dyDescent="0.25">
      <c r="A104" s="21">
        <v>92</v>
      </c>
      <c r="B104" s="24" t="s">
        <v>110</v>
      </c>
      <c r="C104" s="8" t="s">
        <v>152</v>
      </c>
      <c r="D104" s="26">
        <v>216</v>
      </c>
      <c r="E104" s="20">
        <v>217</v>
      </c>
      <c r="F104" s="20">
        <v>219.17</v>
      </c>
      <c r="G104" s="10">
        <f t="shared" si="25"/>
        <v>0.745474177125522</v>
      </c>
      <c r="H104" s="19">
        <f t="shared" ref="H104:H110" si="36">STDEV(D104,E104,F104)</f>
        <v>1.6205863136531722</v>
      </c>
      <c r="I104" s="27">
        <f t="shared" ref="I104:I109" si="37">AVERAGE(D104:F104)</f>
        <v>217.39</v>
      </c>
      <c r="J104" s="8">
        <v>12</v>
      </c>
      <c r="K104" s="27">
        <f t="shared" si="35"/>
        <v>2608.6799999999998</v>
      </c>
      <c r="M104" s="7"/>
      <c r="N104" s="7"/>
      <c r="Q104" s="9"/>
    </row>
    <row r="105" spans="1:17" s="6" customFormat="1" ht="24.75" customHeight="1" x14ac:dyDescent="0.25">
      <c r="A105" s="21">
        <v>93</v>
      </c>
      <c r="B105" s="24" t="s">
        <v>111</v>
      </c>
      <c r="C105" s="8" t="s">
        <v>152</v>
      </c>
      <c r="D105" s="26">
        <v>171</v>
      </c>
      <c r="E105" s="20">
        <v>177</v>
      </c>
      <c r="F105" s="20">
        <v>172</v>
      </c>
      <c r="G105" s="10">
        <f t="shared" si="25"/>
        <v>1.854585383974217</v>
      </c>
      <c r="H105" s="19">
        <f t="shared" si="36"/>
        <v>3.2145502536643185</v>
      </c>
      <c r="I105" s="27">
        <v>173.33</v>
      </c>
      <c r="J105" s="8">
        <v>5</v>
      </c>
      <c r="K105" s="27">
        <f t="shared" si="35"/>
        <v>866.65000000000009</v>
      </c>
      <c r="M105" s="7"/>
      <c r="N105" s="7"/>
      <c r="Q105" s="9"/>
    </row>
    <row r="106" spans="1:17" s="6" customFormat="1" ht="24.75" customHeight="1" x14ac:dyDescent="0.25">
      <c r="A106" s="21">
        <v>94</v>
      </c>
      <c r="B106" s="24" t="s">
        <v>112</v>
      </c>
      <c r="C106" s="8" t="s">
        <v>152</v>
      </c>
      <c r="D106" s="26">
        <v>820</v>
      </c>
      <c r="E106" s="20">
        <v>821</v>
      </c>
      <c r="F106" s="20">
        <v>829.21</v>
      </c>
      <c r="G106" s="10">
        <f t="shared" si="25"/>
        <v>0.61373798593638229</v>
      </c>
      <c r="H106" s="19">
        <f t="shared" si="36"/>
        <v>5.0535169271838347</v>
      </c>
      <c r="I106" s="27">
        <v>823.4</v>
      </c>
      <c r="J106" s="8">
        <v>10</v>
      </c>
      <c r="K106" s="27">
        <f t="shared" si="35"/>
        <v>8234</v>
      </c>
      <c r="M106" s="7"/>
      <c r="N106" s="7"/>
      <c r="Q106" s="9"/>
    </row>
    <row r="107" spans="1:17" s="6" customFormat="1" ht="24.75" customHeight="1" x14ac:dyDescent="0.25">
      <c r="A107" s="21">
        <v>95</v>
      </c>
      <c r="B107" s="24" t="s">
        <v>113</v>
      </c>
      <c r="C107" s="8" t="s">
        <v>152</v>
      </c>
      <c r="D107" s="26">
        <v>124</v>
      </c>
      <c r="E107" s="20">
        <v>125</v>
      </c>
      <c r="F107" s="20">
        <v>126.25</v>
      </c>
      <c r="G107" s="10">
        <f t="shared" si="25"/>
        <v>0.90127904572609252</v>
      </c>
      <c r="H107" s="19">
        <f t="shared" si="36"/>
        <v>1.1273124382057236</v>
      </c>
      <c r="I107" s="27">
        <v>125.08</v>
      </c>
      <c r="J107" s="8">
        <v>10</v>
      </c>
      <c r="K107" s="27">
        <f>I107*J107</f>
        <v>1250.8</v>
      </c>
      <c r="M107" s="7"/>
      <c r="N107" s="7"/>
      <c r="Q107" s="9"/>
    </row>
    <row r="108" spans="1:17" s="6" customFormat="1" ht="24.75" customHeight="1" x14ac:dyDescent="0.25">
      <c r="A108" s="21">
        <v>96</v>
      </c>
      <c r="B108" s="24" t="s">
        <v>114</v>
      </c>
      <c r="C108" s="8" t="s">
        <v>152</v>
      </c>
      <c r="D108" s="26">
        <v>181.4</v>
      </c>
      <c r="E108" s="20">
        <v>182.6</v>
      </c>
      <c r="F108" s="20">
        <v>182</v>
      </c>
      <c r="G108" s="10">
        <f t="shared" si="25"/>
        <v>0.32967032967032656</v>
      </c>
      <c r="H108" s="19">
        <f t="shared" si="36"/>
        <v>0.59999999999999432</v>
      </c>
      <c r="I108" s="27">
        <f t="shared" si="37"/>
        <v>182</v>
      </c>
      <c r="J108" s="8">
        <v>15</v>
      </c>
      <c r="K108" s="27">
        <f t="shared" ref="K108:K114" si="38">I108*J108</f>
        <v>2730</v>
      </c>
      <c r="M108" s="7"/>
      <c r="N108" s="7"/>
      <c r="Q108" s="9"/>
    </row>
    <row r="109" spans="1:17" s="6" customFormat="1" ht="24.75" customHeight="1" x14ac:dyDescent="0.25">
      <c r="A109" s="21">
        <v>97</v>
      </c>
      <c r="B109" s="24" t="s">
        <v>115</v>
      </c>
      <c r="C109" s="8" t="s">
        <v>152</v>
      </c>
      <c r="D109" s="26">
        <v>231.2</v>
      </c>
      <c r="E109" s="20">
        <v>231.22</v>
      </c>
      <c r="F109" s="20">
        <v>231.21</v>
      </c>
      <c r="G109" s="10">
        <f t="shared" si="25"/>
        <v>4.325072444965666E-3</v>
      </c>
      <c r="H109" s="19">
        <f t="shared" si="36"/>
        <v>1.0000000000005116E-2</v>
      </c>
      <c r="I109" s="27">
        <f t="shared" si="37"/>
        <v>231.21</v>
      </c>
      <c r="J109" s="8">
        <v>15</v>
      </c>
      <c r="K109" s="27">
        <f t="shared" si="38"/>
        <v>3468.15</v>
      </c>
      <c r="M109" s="7"/>
      <c r="N109" s="7"/>
      <c r="Q109" s="9"/>
    </row>
    <row r="110" spans="1:17" s="6" customFormat="1" ht="24.75" customHeight="1" x14ac:dyDescent="0.25">
      <c r="A110" s="21">
        <v>98</v>
      </c>
      <c r="B110" s="24" t="s">
        <v>116</v>
      </c>
      <c r="C110" s="8" t="s">
        <v>152</v>
      </c>
      <c r="D110" s="26">
        <v>135</v>
      </c>
      <c r="E110" s="20">
        <v>139.78</v>
      </c>
      <c r="F110" s="20">
        <v>139</v>
      </c>
      <c r="G110" s="10">
        <f t="shared" si="25"/>
        <v>1.8593461887970439</v>
      </c>
      <c r="H110" s="19">
        <f t="shared" si="36"/>
        <v>2.5643972651157885</v>
      </c>
      <c r="I110" s="27">
        <v>137.91999999999999</v>
      </c>
      <c r="J110" s="8">
        <v>20</v>
      </c>
      <c r="K110" s="27">
        <f t="shared" si="38"/>
        <v>2758.3999999999996</v>
      </c>
      <c r="M110" s="7"/>
      <c r="N110" s="7"/>
      <c r="Q110" s="9"/>
    </row>
    <row r="111" spans="1:17" s="6" customFormat="1" ht="24.75" customHeight="1" x14ac:dyDescent="0.25">
      <c r="A111" s="21">
        <v>99</v>
      </c>
      <c r="B111" s="24" t="s">
        <v>117</v>
      </c>
      <c r="C111" s="8" t="s">
        <v>152</v>
      </c>
      <c r="D111" s="26">
        <v>128.69999999999999</v>
      </c>
      <c r="E111" s="20">
        <v>128.74</v>
      </c>
      <c r="F111" s="20">
        <v>128.72</v>
      </c>
      <c r="G111" s="10">
        <f>(SQRT((POWER($D111-$I111,2)+POWER($E111-$I111,2)+POWER($F111-$I111,2))/(3-1)))/$I111*100</f>
        <v>1.5537600994414412E-2</v>
      </c>
      <c r="H111" s="19">
        <f>STDEV(D111,E111,F111)</f>
        <v>2.0000000000010232E-2</v>
      </c>
      <c r="I111" s="27">
        <f>AVERAGE(D111:F111)</f>
        <v>128.72</v>
      </c>
      <c r="J111" s="8">
        <v>10</v>
      </c>
      <c r="K111" s="27">
        <f t="shared" si="38"/>
        <v>1287.2</v>
      </c>
      <c r="M111" s="7"/>
      <c r="N111" s="7"/>
      <c r="Q111" s="9"/>
    </row>
    <row r="112" spans="1:17" s="6" customFormat="1" ht="24.75" customHeight="1" x14ac:dyDescent="0.25">
      <c r="A112" s="21">
        <v>100</v>
      </c>
      <c r="B112" s="24" t="s">
        <v>118</v>
      </c>
      <c r="C112" s="8" t="s">
        <v>152</v>
      </c>
      <c r="D112" s="26">
        <v>420</v>
      </c>
      <c r="E112" s="20">
        <v>421</v>
      </c>
      <c r="F112" s="20">
        <v>425.21</v>
      </c>
      <c r="G112" s="10">
        <f t="shared" si="25"/>
        <v>0.6550821099962657</v>
      </c>
      <c r="H112" s="19">
        <f t="shared" ref="H112:H117" si="39">STDEV(D112,E112,F112)</f>
        <v>2.7649050616612385</v>
      </c>
      <c r="I112" s="27">
        <f t="shared" ref="I112:I114" si="40">AVERAGE(D112:F112)</f>
        <v>422.07</v>
      </c>
      <c r="J112" s="8">
        <v>50</v>
      </c>
      <c r="K112" s="27">
        <f t="shared" si="38"/>
        <v>21103.5</v>
      </c>
      <c r="M112" s="7"/>
      <c r="N112" s="7"/>
      <c r="Q112" s="9"/>
    </row>
    <row r="113" spans="1:17" s="6" customFormat="1" ht="24.75" customHeight="1" x14ac:dyDescent="0.25">
      <c r="A113" s="21">
        <v>101</v>
      </c>
      <c r="B113" s="24" t="s">
        <v>119</v>
      </c>
      <c r="C113" s="8" t="s">
        <v>152</v>
      </c>
      <c r="D113" s="26">
        <v>1320</v>
      </c>
      <c r="E113" s="20">
        <v>1321</v>
      </c>
      <c r="F113" s="20">
        <v>1322</v>
      </c>
      <c r="G113" s="10">
        <f t="shared" si="25"/>
        <v>7.5700227100681305E-2</v>
      </c>
      <c r="H113" s="19">
        <f t="shared" si="39"/>
        <v>1</v>
      </c>
      <c r="I113" s="27">
        <f t="shared" si="40"/>
        <v>1321</v>
      </c>
      <c r="J113" s="8">
        <v>10</v>
      </c>
      <c r="K113" s="27">
        <f t="shared" si="38"/>
        <v>13210</v>
      </c>
      <c r="M113" s="7"/>
      <c r="N113" s="7"/>
      <c r="Q113" s="9"/>
    </row>
    <row r="114" spans="1:17" s="6" customFormat="1" ht="24.75" customHeight="1" x14ac:dyDescent="0.25">
      <c r="A114" s="21">
        <v>102</v>
      </c>
      <c r="B114" s="24" t="s">
        <v>120</v>
      </c>
      <c r="C114" s="8" t="s">
        <v>152</v>
      </c>
      <c r="D114" s="26">
        <v>66.3</v>
      </c>
      <c r="E114" s="20">
        <v>66.319999999999993</v>
      </c>
      <c r="F114" s="20">
        <v>66.34</v>
      </c>
      <c r="G114" s="10">
        <f t="shared" si="25"/>
        <v>3.0156815440294214E-2</v>
      </c>
      <c r="H114" s="19">
        <f t="shared" si="39"/>
        <v>2.0000000000003126E-2</v>
      </c>
      <c r="I114" s="27">
        <f t="shared" si="40"/>
        <v>66.320000000000007</v>
      </c>
      <c r="J114" s="8">
        <v>2</v>
      </c>
      <c r="K114" s="27">
        <f t="shared" si="38"/>
        <v>132.64000000000001</v>
      </c>
      <c r="M114" s="7"/>
      <c r="N114" s="7"/>
      <c r="Q114" s="9"/>
    </row>
    <row r="115" spans="1:17" s="6" customFormat="1" ht="24.75" customHeight="1" x14ac:dyDescent="0.25">
      <c r="A115" s="21">
        <v>103</v>
      </c>
      <c r="B115" s="24" t="s">
        <v>121</v>
      </c>
      <c r="C115" s="8" t="s">
        <v>152</v>
      </c>
      <c r="D115" s="26">
        <v>217</v>
      </c>
      <c r="E115" s="20">
        <v>245.51</v>
      </c>
      <c r="F115" s="20">
        <v>218</v>
      </c>
      <c r="G115" s="10">
        <f t="shared" si="25"/>
        <v>7.1327914574575075</v>
      </c>
      <c r="H115" s="19">
        <f t="shared" si="39"/>
        <v>16.179308802706412</v>
      </c>
      <c r="I115" s="27">
        <v>226.83</v>
      </c>
      <c r="J115" s="8">
        <v>100</v>
      </c>
      <c r="K115" s="27">
        <f>I115*J115</f>
        <v>22683</v>
      </c>
      <c r="M115" s="7"/>
      <c r="N115" s="7"/>
      <c r="Q115" s="9"/>
    </row>
    <row r="116" spans="1:17" s="6" customFormat="1" ht="24.75" customHeight="1" x14ac:dyDescent="0.25">
      <c r="A116" s="21">
        <v>104</v>
      </c>
      <c r="B116" s="24" t="s">
        <v>122</v>
      </c>
      <c r="C116" s="8" t="s">
        <v>152</v>
      </c>
      <c r="D116" s="26">
        <v>749</v>
      </c>
      <c r="E116" s="20">
        <v>758.9</v>
      </c>
      <c r="F116" s="20">
        <v>750</v>
      </c>
      <c r="G116" s="10">
        <f t="shared" si="25"/>
        <v>0.72413775442029538</v>
      </c>
      <c r="H116" s="19">
        <f t="shared" si="39"/>
        <v>5.4500764520631444</v>
      </c>
      <c r="I116" s="27">
        <v>752.63</v>
      </c>
      <c r="J116" s="8">
        <v>6</v>
      </c>
      <c r="K116" s="27">
        <f t="shared" ref="K116:K117" si="41">I116*J116</f>
        <v>4515.78</v>
      </c>
      <c r="M116" s="7"/>
      <c r="N116" s="7"/>
      <c r="Q116" s="9"/>
    </row>
    <row r="117" spans="1:17" s="6" customFormat="1" ht="24.75" customHeight="1" x14ac:dyDescent="0.25">
      <c r="A117" s="21">
        <v>105</v>
      </c>
      <c r="B117" s="24" t="s">
        <v>123</v>
      </c>
      <c r="C117" s="8" t="s">
        <v>152</v>
      </c>
      <c r="D117" s="26">
        <v>213.5</v>
      </c>
      <c r="E117" s="20">
        <v>213.72</v>
      </c>
      <c r="F117" s="20">
        <v>213.6</v>
      </c>
      <c r="G117" s="10">
        <f t="shared" si="25"/>
        <v>5.1710491653498364E-2</v>
      </c>
      <c r="H117" s="19">
        <f t="shared" si="39"/>
        <v>0.11015141094572163</v>
      </c>
      <c r="I117" s="27">
        <v>213.6</v>
      </c>
      <c r="J117" s="8">
        <v>50</v>
      </c>
      <c r="K117" s="27">
        <f t="shared" si="41"/>
        <v>10680</v>
      </c>
      <c r="M117" s="7"/>
      <c r="N117" s="7"/>
      <c r="Q117" s="9"/>
    </row>
    <row r="118" spans="1:17" s="6" customFormat="1" ht="24.75" customHeight="1" x14ac:dyDescent="0.25">
      <c r="A118" s="21">
        <v>106</v>
      </c>
      <c r="B118" s="24" t="s">
        <v>124</v>
      </c>
      <c r="C118" s="8" t="s">
        <v>152</v>
      </c>
      <c r="D118" s="26">
        <v>143</v>
      </c>
      <c r="E118" s="20">
        <v>144</v>
      </c>
      <c r="F118" s="20">
        <v>143.5</v>
      </c>
      <c r="G118" s="10">
        <f t="shared" si="25"/>
        <v>0.34843205574912894</v>
      </c>
      <c r="H118" s="19">
        <f t="shared" si="33"/>
        <v>0.5</v>
      </c>
      <c r="I118" s="27">
        <f t="shared" si="34"/>
        <v>143.5</v>
      </c>
      <c r="J118" s="8">
        <v>40</v>
      </c>
      <c r="K118" s="27">
        <f t="shared" si="0"/>
        <v>5740</v>
      </c>
      <c r="M118" s="7"/>
      <c r="N118" s="7"/>
      <c r="Q118" s="9"/>
    </row>
    <row r="119" spans="1:17" s="6" customFormat="1" ht="24.75" customHeight="1" x14ac:dyDescent="0.25">
      <c r="A119" s="21">
        <v>107</v>
      </c>
      <c r="B119" s="24" t="s">
        <v>125</v>
      </c>
      <c r="C119" s="8" t="s">
        <v>152</v>
      </c>
      <c r="D119" s="26">
        <v>169</v>
      </c>
      <c r="E119" s="20">
        <v>170</v>
      </c>
      <c r="F119" s="20">
        <v>171.7</v>
      </c>
      <c r="G119" s="10">
        <f t="shared" si="25"/>
        <v>0.80188320905707511</v>
      </c>
      <c r="H119" s="19">
        <f t="shared" si="33"/>
        <v>1.3650396819628785</v>
      </c>
      <c r="I119" s="27">
        <v>170.23</v>
      </c>
      <c r="J119" s="8">
        <v>20</v>
      </c>
      <c r="K119" s="27">
        <f>I119*J119</f>
        <v>3404.6</v>
      </c>
      <c r="M119" s="7"/>
      <c r="N119" s="7"/>
      <c r="Q119" s="9"/>
    </row>
    <row r="120" spans="1:17" s="6" customFormat="1" ht="24.75" customHeight="1" x14ac:dyDescent="0.25">
      <c r="A120" s="21">
        <v>108</v>
      </c>
      <c r="B120" s="24" t="s">
        <v>126</v>
      </c>
      <c r="C120" s="8" t="s">
        <v>152</v>
      </c>
      <c r="D120" s="26">
        <v>132.5</v>
      </c>
      <c r="E120" s="20">
        <v>136.63</v>
      </c>
      <c r="F120" s="20">
        <v>133</v>
      </c>
      <c r="G120" s="10">
        <f t="shared" si="25"/>
        <v>1.6816097618154664</v>
      </c>
      <c r="H120" s="19">
        <f t="shared" si="33"/>
        <v>2.2540260276521478</v>
      </c>
      <c r="I120" s="27">
        <v>134.04</v>
      </c>
      <c r="J120" s="8">
        <v>5</v>
      </c>
      <c r="K120" s="27">
        <f t="shared" ref="K120:K121" si="42">I120*J120</f>
        <v>670.19999999999993</v>
      </c>
      <c r="M120" s="7"/>
      <c r="N120" s="7"/>
      <c r="Q120" s="9"/>
    </row>
    <row r="121" spans="1:17" s="6" customFormat="1" ht="24.75" customHeight="1" x14ac:dyDescent="0.25">
      <c r="A121" s="21">
        <v>109</v>
      </c>
      <c r="B121" s="24" t="s">
        <v>127</v>
      </c>
      <c r="C121" s="8" t="s">
        <v>152</v>
      </c>
      <c r="D121" s="26">
        <v>1402</v>
      </c>
      <c r="E121" s="20">
        <v>1402.5</v>
      </c>
      <c r="F121" s="20">
        <v>1416.53</v>
      </c>
      <c r="G121" s="10">
        <f t="shared" si="25"/>
        <v>0.58623260320974779</v>
      </c>
      <c r="H121" s="19">
        <f t="shared" si="33"/>
        <v>8.2483513504214727</v>
      </c>
      <c r="I121" s="27">
        <f t="shared" si="34"/>
        <v>1407.01</v>
      </c>
      <c r="J121" s="8">
        <v>20</v>
      </c>
      <c r="K121" s="27">
        <f t="shared" si="42"/>
        <v>28140.2</v>
      </c>
      <c r="M121" s="7"/>
      <c r="N121" s="7"/>
      <c r="Q121" s="9"/>
    </row>
    <row r="122" spans="1:17" s="6" customFormat="1" ht="24.75" customHeight="1" x14ac:dyDescent="0.25">
      <c r="A122" s="21">
        <v>110</v>
      </c>
      <c r="B122" s="24" t="s">
        <v>128</v>
      </c>
      <c r="C122" s="8" t="s">
        <v>152</v>
      </c>
      <c r="D122" s="26">
        <v>65.5</v>
      </c>
      <c r="E122" s="20">
        <v>66</v>
      </c>
      <c r="F122" s="20">
        <v>66.66</v>
      </c>
      <c r="G122" s="10">
        <f t="shared" si="25"/>
        <v>0.88092429411311102</v>
      </c>
      <c r="H122" s="19">
        <f t="shared" ref="H122:H126" si="43">STDEV(D122,E122,F122)</f>
        <v>0.58183617396422782</v>
      </c>
      <c r="I122" s="27">
        <v>66.05</v>
      </c>
      <c r="J122" s="8">
        <v>100</v>
      </c>
      <c r="K122" s="27">
        <f t="shared" ref="K122:K136" si="44">I122*J122</f>
        <v>6605</v>
      </c>
      <c r="M122" s="7"/>
      <c r="N122" s="7"/>
      <c r="Q122" s="9"/>
    </row>
    <row r="123" spans="1:17" s="6" customFormat="1" ht="24.75" customHeight="1" x14ac:dyDescent="0.25">
      <c r="A123" s="21">
        <v>111</v>
      </c>
      <c r="B123" s="24" t="s">
        <v>129</v>
      </c>
      <c r="C123" s="8" t="s">
        <v>152</v>
      </c>
      <c r="D123" s="26">
        <v>252.3</v>
      </c>
      <c r="E123" s="20">
        <v>253</v>
      </c>
      <c r="F123" s="20">
        <v>252.6</v>
      </c>
      <c r="G123" s="10">
        <f t="shared" si="25"/>
        <v>0.13902235940969557</v>
      </c>
      <c r="H123" s="19">
        <f t="shared" si="43"/>
        <v>0.3511884584284195</v>
      </c>
      <c r="I123" s="27">
        <v>252.63</v>
      </c>
      <c r="J123" s="8">
        <v>20</v>
      </c>
      <c r="K123" s="27">
        <f>I123*J123</f>
        <v>5052.6000000000004</v>
      </c>
      <c r="M123" s="7"/>
      <c r="N123" s="7"/>
      <c r="Q123" s="9"/>
    </row>
    <row r="124" spans="1:17" s="6" customFormat="1" ht="24.75" customHeight="1" x14ac:dyDescent="0.25">
      <c r="A124" s="21">
        <v>112</v>
      </c>
      <c r="B124" s="24" t="s">
        <v>130</v>
      </c>
      <c r="C124" s="8" t="s">
        <v>152</v>
      </c>
      <c r="D124" s="26">
        <v>314.60000000000002</v>
      </c>
      <c r="E124" s="20">
        <v>315</v>
      </c>
      <c r="F124" s="20">
        <v>318.14999999999998</v>
      </c>
      <c r="G124" s="10">
        <f t="shared" si="25"/>
        <v>0.61550873690982721</v>
      </c>
      <c r="H124" s="19">
        <f t="shared" si="43"/>
        <v>1.9444365079202903</v>
      </c>
      <c r="I124" s="27">
        <v>315.91000000000003</v>
      </c>
      <c r="J124" s="8">
        <v>10</v>
      </c>
      <c r="K124" s="27">
        <f t="shared" ref="K124:K130" si="45">I124*J124</f>
        <v>3159.1000000000004</v>
      </c>
      <c r="M124" s="7"/>
      <c r="N124" s="7"/>
      <c r="Q124" s="9"/>
    </row>
    <row r="125" spans="1:17" s="6" customFormat="1" ht="24.75" customHeight="1" x14ac:dyDescent="0.25">
      <c r="A125" s="21">
        <v>113</v>
      </c>
      <c r="B125" s="24" t="s">
        <v>131</v>
      </c>
      <c r="C125" s="8" t="s">
        <v>152</v>
      </c>
      <c r="D125" s="26">
        <v>13.7</v>
      </c>
      <c r="E125" s="20">
        <v>13.8</v>
      </c>
      <c r="F125" s="20">
        <v>13.75</v>
      </c>
      <c r="G125" s="10">
        <f t="shared" si="25"/>
        <v>0.36363636363636881</v>
      </c>
      <c r="H125" s="19">
        <f t="shared" si="43"/>
        <v>5.0000000000000711E-2</v>
      </c>
      <c r="I125" s="27">
        <f t="shared" ref="I125:I126" si="46">AVERAGE(D125:F125)</f>
        <v>13.75</v>
      </c>
      <c r="J125" s="8">
        <v>120</v>
      </c>
      <c r="K125" s="27">
        <f t="shared" si="45"/>
        <v>1650</v>
      </c>
      <c r="M125" s="7"/>
      <c r="N125" s="7"/>
      <c r="Q125" s="9"/>
    </row>
    <row r="126" spans="1:17" s="6" customFormat="1" ht="24.75" customHeight="1" x14ac:dyDescent="0.25">
      <c r="A126" s="21">
        <v>114</v>
      </c>
      <c r="B126" s="24" t="s">
        <v>132</v>
      </c>
      <c r="C126" s="8" t="s">
        <v>152</v>
      </c>
      <c r="D126" s="26">
        <v>543</v>
      </c>
      <c r="E126" s="20">
        <v>544</v>
      </c>
      <c r="F126" s="20">
        <v>543.5</v>
      </c>
      <c r="G126" s="10">
        <f t="shared" si="25"/>
        <v>9.1996320147194111E-2</v>
      </c>
      <c r="H126" s="19">
        <f t="shared" si="43"/>
        <v>0.5</v>
      </c>
      <c r="I126" s="27">
        <f t="shared" si="46"/>
        <v>543.5</v>
      </c>
      <c r="J126" s="8">
        <v>30</v>
      </c>
      <c r="K126" s="27">
        <f t="shared" si="45"/>
        <v>16305</v>
      </c>
      <c r="M126" s="7"/>
      <c r="N126" s="7"/>
      <c r="Q126" s="9"/>
    </row>
    <row r="127" spans="1:17" s="6" customFormat="1" ht="24.75" customHeight="1" x14ac:dyDescent="0.25">
      <c r="A127" s="21">
        <v>115</v>
      </c>
      <c r="B127" s="24" t="s">
        <v>133</v>
      </c>
      <c r="C127" s="8" t="s">
        <v>152</v>
      </c>
      <c r="D127" s="26">
        <v>1052.9000000000001</v>
      </c>
      <c r="E127" s="20">
        <v>1055.78</v>
      </c>
      <c r="F127" s="20">
        <v>1053</v>
      </c>
      <c r="G127" s="10">
        <f>(SQRT((POWER($D127-$I127,2)+POWER($E127-$I127,2)+POWER($F127-$I127,2))/(3-1)))/$I127*100</f>
        <v>0.15510833395949969</v>
      </c>
      <c r="H127" s="19">
        <f>STDEV(D127,E127,F127)</f>
        <v>1.6346661228927428</v>
      </c>
      <c r="I127" s="27">
        <v>1053.8900000000001</v>
      </c>
      <c r="J127" s="8">
        <v>5</v>
      </c>
      <c r="K127" s="27">
        <f t="shared" si="45"/>
        <v>5269.4500000000007</v>
      </c>
      <c r="M127" s="7"/>
      <c r="N127" s="7"/>
      <c r="Q127" s="9"/>
    </row>
    <row r="128" spans="1:17" s="6" customFormat="1" ht="24.75" customHeight="1" x14ac:dyDescent="0.25">
      <c r="A128" s="21">
        <v>116</v>
      </c>
      <c r="B128" s="24" t="s">
        <v>134</v>
      </c>
      <c r="C128" s="8" t="s">
        <v>152</v>
      </c>
      <c r="D128" s="26">
        <v>1358</v>
      </c>
      <c r="E128" s="20">
        <v>1360</v>
      </c>
      <c r="F128" s="20">
        <v>1373.6</v>
      </c>
      <c r="G128" s="10">
        <f t="shared" si="25"/>
        <v>0.62238260644012611</v>
      </c>
      <c r="H128" s="19">
        <f t="shared" ref="H128:H132" si="47">STDEV(D128,E128,F128)</f>
        <v>8.4884234892783521</v>
      </c>
      <c r="I128" s="27">
        <v>1363.86</v>
      </c>
      <c r="J128" s="8">
        <v>10</v>
      </c>
      <c r="K128" s="27">
        <f t="shared" si="45"/>
        <v>13638.599999999999</v>
      </c>
      <c r="M128" s="7"/>
      <c r="N128" s="7"/>
      <c r="Q128" s="9"/>
    </row>
    <row r="129" spans="1:17" s="6" customFormat="1" ht="24.75" customHeight="1" x14ac:dyDescent="0.25">
      <c r="A129" s="21">
        <v>117</v>
      </c>
      <c r="B129" s="24" t="s">
        <v>135</v>
      </c>
      <c r="C129" s="8" t="s">
        <v>152</v>
      </c>
      <c r="D129" s="26">
        <v>99.8</v>
      </c>
      <c r="E129" s="20">
        <v>99.88</v>
      </c>
      <c r="F129" s="20">
        <v>99.9</v>
      </c>
      <c r="G129" s="10">
        <f t="shared" si="25"/>
        <v>5.2989211116858316E-2</v>
      </c>
      <c r="H129" s="19">
        <f t="shared" si="47"/>
        <v>5.2915026221294716E-2</v>
      </c>
      <c r="I129" s="27">
        <f t="shared" ref="I129:I131" si="48">AVERAGE(D129:F129)</f>
        <v>99.860000000000014</v>
      </c>
      <c r="J129" s="8">
        <v>6</v>
      </c>
      <c r="K129" s="27">
        <f t="shared" si="45"/>
        <v>599.16000000000008</v>
      </c>
      <c r="M129" s="7"/>
      <c r="N129" s="7"/>
      <c r="Q129" s="9"/>
    </row>
    <row r="130" spans="1:17" s="6" customFormat="1" ht="24.75" customHeight="1" x14ac:dyDescent="0.25">
      <c r="A130" s="21">
        <v>118</v>
      </c>
      <c r="B130" s="24" t="s">
        <v>136</v>
      </c>
      <c r="C130" s="8" t="s">
        <v>152</v>
      </c>
      <c r="D130" s="26">
        <v>115.3</v>
      </c>
      <c r="E130" s="20">
        <v>116.1</v>
      </c>
      <c r="F130" s="20">
        <v>116</v>
      </c>
      <c r="G130" s="10">
        <f t="shared" si="25"/>
        <v>0.37641614365636189</v>
      </c>
      <c r="H130" s="19">
        <f t="shared" si="47"/>
        <v>0.43588989435406705</v>
      </c>
      <c r="I130" s="27">
        <f t="shared" si="48"/>
        <v>115.8</v>
      </c>
      <c r="J130" s="8">
        <v>5</v>
      </c>
      <c r="K130" s="27">
        <f t="shared" si="45"/>
        <v>579</v>
      </c>
      <c r="M130" s="7"/>
      <c r="N130" s="7"/>
      <c r="Q130" s="9"/>
    </row>
    <row r="131" spans="1:17" s="6" customFormat="1" ht="24.75" customHeight="1" x14ac:dyDescent="0.25">
      <c r="A131" s="21">
        <v>119</v>
      </c>
      <c r="B131" s="24" t="s">
        <v>137</v>
      </c>
      <c r="C131" s="8" t="s">
        <v>152</v>
      </c>
      <c r="D131" s="26">
        <v>56.45</v>
      </c>
      <c r="E131" s="20">
        <v>56.49</v>
      </c>
      <c r="F131" s="20">
        <v>56.5</v>
      </c>
      <c r="G131" s="10">
        <f t="shared" si="25"/>
        <v>4.6844038793634329E-2</v>
      </c>
      <c r="H131" s="19">
        <f t="shared" si="47"/>
        <v>2.6457513110644669E-2</v>
      </c>
      <c r="I131" s="27">
        <f t="shared" si="48"/>
        <v>56.48</v>
      </c>
      <c r="J131" s="8">
        <v>30</v>
      </c>
      <c r="K131" s="27">
        <f>I131*J131</f>
        <v>1694.3999999999999</v>
      </c>
      <c r="M131" s="7"/>
      <c r="N131" s="7"/>
      <c r="Q131" s="9"/>
    </row>
    <row r="132" spans="1:17" s="6" customFormat="1" ht="24.75" customHeight="1" x14ac:dyDescent="0.25">
      <c r="A132" s="21">
        <v>120</v>
      </c>
      <c r="B132" s="24" t="s">
        <v>138</v>
      </c>
      <c r="C132" s="8" t="s">
        <v>152</v>
      </c>
      <c r="D132" s="26">
        <v>1076.5</v>
      </c>
      <c r="E132" s="20">
        <v>1113.19</v>
      </c>
      <c r="F132" s="20">
        <v>1110</v>
      </c>
      <c r="G132" s="10">
        <f t="shared" si="25"/>
        <v>1.8478929967379358</v>
      </c>
      <c r="H132" s="19">
        <f t="shared" si="47"/>
        <v>20.324788641787499</v>
      </c>
      <c r="I132" s="27">
        <v>1099.8900000000001</v>
      </c>
      <c r="J132" s="8">
        <v>4</v>
      </c>
      <c r="K132" s="27">
        <f t="shared" ref="K132" si="49">I132*J132</f>
        <v>4399.5600000000004</v>
      </c>
      <c r="M132" s="7"/>
      <c r="N132" s="7"/>
      <c r="Q132" s="9"/>
    </row>
    <row r="133" spans="1:17" s="6" customFormat="1" ht="24.75" customHeight="1" x14ac:dyDescent="0.25">
      <c r="A133" s="21">
        <v>121</v>
      </c>
      <c r="B133" s="24" t="s">
        <v>139</v>
      </c>
      <c r="C133" s="8" t="s">
        <v>152</v>
      </c>
      <c r="D133" s="26">
        <v>55.8</v>
      </c>
      <c r="E133" s="20">
        <v>55.81</v>
      </c>
      <c r="F133" s="20">
        <v>55.82</v>
      </c>
      <c r="G133" s="10">
        <f>(SQRT((POWER($D133-$I133,2)+POWER($E133-$I133,2)+POWER($F133-$I133,2))/(3-1)))/$I133*100</f>
        <v>1.7917935853792442E-2</v>
      </c>
      <c r="H133" s="19">
        <f>STDEV(D133,E133,F133)</f>
        <v>1.0000000000001563E-2</v>
      </c>
      <c r="I133" s="27">
        <f>AVERAGE(D133:F133)</f>
        <v>55.81</v>
      </c>
      <c r="J133" s="8">
        <v>50</v>
      </c>
      <c r="K133" s="27">
        <f t="shared" si="44"/>
        <v>2790.5</v>
      </c>
      <c r="M133" s="7"/>
      <c r="N133" s="7"/>
      <c r="Q133" s="9"/>
    </row>
    <row r="134" spans="1:17" s="6" customFormat="1" ht="24.75" customHeight="1" x14ac:dyDescent="0.25">
      <c r="A134" s="21">
        <v>122</v>
      </c>
      <c r="B134" s="24" t="s">
        <v>140</v>
      </c>
      <c r="C134" s="8" t="s">
        <v>152</v>
      </c>
      <c r="D134" s="26">
        <v>64</v>
      </c>
      <c r="E134" s="20">
        <v>65</v>
      </c>
      <c r="F134" s="20">
        <v>65.650000000000006</v>
      </c>
      <c r="G134" s="10">
        <f t="shared" si="25"/>
        <v>1.2810941256075101</v>
      </c>
      <c r="H134" s="19">
        <f t="shared" ref="H134:H138" si="50">STDEV(D134,E134,F134)</f>
        <v>0.83116384265278143</v>
      </c>
      <c r="I134" s="27">
        <v>64.88</v>
      </c>
      <c r="J134" s="8">
        <v>20</v>
      </c>
      <c r="K134" s="27">
        <f t="shared" si="44"/>
        <v>1297.5999999999999</v>
      </c>
      <c r="M134" s="7"/>
      <c r="N134" s="7"/>
      <c r="Q134" s="9"/>
    </row>
    <row r="135" spans="1:17" s="6" customFormat="1" ht="24.75" customHeight="1" x14ac:dyDescent="0.25">
      <c r="A135" s="21">
        <v>123</v>
      </c>
      <c r="B135" s="24" t="s">
        <v>141</v>
      </c>
      <c r="C135" s="8" t="s">
        <v>152</v>
      </c>
      <c r="D135" s="26">
        <v>21.76</v>
      </c>
      <c r="E135" s="20">
        <v>39.58</v>
      </c>
      <c r="F135" s="20">
        <v>22</v>
      </c>
      <c r="G135" s="10">
        <f t="shared" si="25"/>
        <v>36.788352424082497</v>
      </c>
      <c r="H135" s="19">
        <f t="shared" si="50"/>
        <v>10.219804303410113</v>
      </c>
      <c r="I135" s="27">
        <f t="shared" ref="I135:I137" si="51">AVERAGE(D135:F135)</f>
        <v>27.78</v>
      </c>
      <c r="J135" s="8">
        <v>15</v>
      </c>
      <c r="K135" s="27">
        <f t="shared" si="44"/>
        <v>416.70000000000005</v>
      </c>
      <c r="M135" s="7"/>
      <c r="N135" s="7"/>
      <c r="Q135" s="9"/>
    </row>
    <row r="136" spans="1:17" s="6" customFormat="1" ht="24.75" customHeight="1" x14ac:dyDescent="0.25">
      <c r="A136" s="21">
        <v>124</v>
      </c>
      <c r="B136" s="24" t="s">
        <v>142</v>
      </c>
      <c r="C136" s="8" t="s">
        <v>152</v>
      </c>
      <c r="D136" s="26">
        <v>844</v>
      </c>
      <c r="E136" s="20">
        <v>845</v>
      </c>
      <c r="F136" s="20">
        <v>853.45</v>
      </c>
      <c r="G136" s="10">
        <f t="shared" si="25"/>
        <v>0.61257148339165957</v>
      </c>
      <c r="H136" s="19">
        <f t="shared" si="50"/>
        <v>5.1914192022349344</v>
      </c>
      <c r="I136" s="27">
        <v>847.48</v>
      </c>
      <c r="J136" s="8">
        <v>80</v>
      </c>
      <c r="K136" s="27">
        <f t="shared" si="44"/>
        <v>67798.399999999994</v>
      </c>
      <c r="M136" s="7"/>
      <c r="N136" s="7"/>
      <c r="Q136" s="9"/>
    </row>
    <row r="137" spans="1:17" s="6" customFormat="1" ht="24.75" customHeight="1" x14ac:dyDescent="0.25">
      <c r="A137" s="21">
        <v>125</v>
      </c>
      <c r="B137" s="24" t="s">
        <v>143</v>
      </c>
      <c r="C137" s="8" t="s">
        <v>152</v>
      </c>
      <c r="D137" s="26">
        <v>1597.62</v>
      </c>
      <c r="E137" s="20">
        <v>1600</v>
      </c>
      <c r="F137" s="20">
        <v>1616</v>
      </c>
      <c r="G137" s="10">
        <f t="shared" si="25"/>
        <v>0.62296602716250693</v>
      </c>
      <c r="H137" s="19">
        <f t="shared" si="50"/>
        <v>9.995739092233288</v>
      </c>
      <c r="I137" s="27">
        <f t="shared" si="51"/>
        <v>1604.54</v>
      </c>
      <c r="J137" s="8">
        <v>5</v>
      </c>
      <c r="K137" s="27">
        <f>I137*J137</f>
        <v>8022.7</v>
      </c>
      <c r="M137" s="7"/>
      <c r="N137" s="7"/>
      <c r="Q137" s="9"/>
    </row>
    <row r="138" spans="1:17" s="6" customFormat="1" ht="24.75" customHeight="1" x14ac:dyDescent="0.25">
      <c r="A138" s="21">
        <v>126</v>
      </c>
      <c r="B138" s="24" t="s">
        <v>144</v>
      </c>
      <c r="C138" s="8" t="s">
        <v>152</v>
      </c>
      <c r="D138" s="26">
        <v>607</v>
      </c>
      <c r="E138" s="20">
        <v>608</v>
      </c>
      <c r="F138" s="20">
        <v>614.08000000000004</v>
      </c>
      <c r="G138" s="10">
        <f t="shared" si="25"/>
        <v>0.62847174376773651</v>
      </c>
      <c r="H138" s="19">
        <f t="shared" si="50"/>
        <v>3.8317271997538542</v>
      </c>
      <c r="I138" s="27">
        <v>609.69000000000005</v>
      </c>
      <c r="J138" s="8">
        <v>15</v>
      </c>
      <c r="K138" s="27">
        <f t="shared" ref="K138" si="52">I138*J138</f>
        <v>9145.35</v>
      </c>
      <c r="M138" s="7"/>
      <c r="N138" s="7"/>
      <c r="Q138" s="9"/>
    </row>
    <row r="139" spans="1:17" s="6" customFormat="1" ht="24.75" customHeight="1" x14ac:dyDescent="0.25">
      <c r="A139" s="21">
        <v>127</v>
      </c>
      <c r="B139" s="24" t="s">
        <v>145</v>
      </c>
      <c r="C139" s="8" t="s">
        <v>152</v>
      </c>
      <c r="D139" s="26">
        <v>3385</v>
      </c>
      <c r="E139" s="20">
        <v>3385.5</v>
      </c>
      <c r="F139" s="20">
        <v>3419.36</v>
      </c>
      <c r="G139" s="10">
        <f t="shared" si="25"/>
        <v>0.57984126698752103</v>
      </c>
      <c r="H139" s="19">
        <f t="shared" si="28"/>
        <v>19.695004442751539</v>
      </c>
      <c r="I139" s="27">
        <f t="shared" si="29"/>
        <v>3396.6200000000003</v>
      </c>
      <c r="J139" s="8">
        <v>3</v>
      </c>
      <c r="K139" s="27">
        <f t="shared" si="0"/>
        <v>10189.86</v>
      </c>
      <c r="M139" s="7"/>
      <c r="N139" s="7"/>
      <c r="Q139" s="9"/>
    </row>
    <row r="140" spans="1:17" s="6" customFormat="1" ht="24.75" customHeight="1" x14ac:dyDescent="0.25">
      <c r="A140" s="21">
        <v>128</v>
      </c>
      <c r="B140" s="24" t="s">
        <v>146</v>
      </c>
      <c r="C140" s="8" t="s">
        <v>152</v>
      </c>
      <c r="D140" s="26">
        <v>357.5</v>
      </c>
      <c r="E140" s="20">
        <v>409.85</v>
      </c>
      <c r="F140" s="20">
        <v>360</v>
      </c>
      <c r="G140" s="10">
        <f t="shared" si="25"/>
        <v>7.8580733094743369</v>
      </c>
      <c r="H140" s="19">
        <f t="shared" si="28"/>
        <v>29.529067600134859</v>
      </c>
      <c r="I140" s="27">
        <v>375.78</v>
      </c>
      <c r="J140" s="8">
        <v>50</v>
      </c>
      <c r="K140" s="27">
        <f t="shared" si="0"/>
        <v>18789</v>
      </c>
      <c r="M140" s="7"/>
      <c r="N140" s="7"/>
      <c r="Q140" s="9"/>
    </row>
    <row r="141" spans="1:17" s="6" customFormat="1" ht="24.75" customHeight="1" x14ac:dyDescent="0.25">
      <c r="A141" s="21">
        <v>129</v>
      </c>
      <c r="B141" s="24" t="s">
        <v>147</v>
      </c>
      <c r="C141" s="8" t="s">
        <v>152</v>
      </c>
      <c r="D141" s="26">
        <v>357.5</v>
      </c>
      <c r="E141" s="20">
        <v>451.21</v>
      </c>
      <c r="F141" s="20">
        <v>360</v>
      </c>
      <c r="G141" s="10">
        <f>(SQRT((POWER($D141-$I141,2)+POWER($E141-$I141,2)+POWER($F141-$I141,2))/(3-1)))/$I141*100</f>
        <v>13.706506922977834</v>
      </c>
      <c r="H141" s="19">
        <f>STDEV(D141,E141,F141)</f>
        <v>53.396439019844564</v>
      </c>
      <c r="I141" s="27">
        <f>AVERAGE(D141:F141)</f>
        <v>389.57</v>
      </c>
      <c r="J141" s="8">
        <v>50</v>
      </c>
      <c r="K141" s="27">
        <f t="shared" si="0"/>
        <v>19478.5</v>
      </c>
      <c r="M141" s="7"/>
      <c r="N141" s="7"/>
      <c r="Q141" s="9"/>
    </row>
    <row r="142" spans="1:17" s="6" customFormat="1" ht="24.75" customHeight="1" x14ac:dyDescent="0.25">
      <c r="A142" s="21">
        <v>130</v>
      </c>
      <c r="B142" s="24" t="s">
        <v>148</v>
      </c>
      <c r="C142" s="8" t="s">
        <v>152</v>
      </c>
      <c r="D142" s="26">
        <v>500.85</v>
      </c>
      <c r="E142" s="20">
        <v>517.39</v>
      </c>
      <c r="F142" s="20">
        <v>502</v>
      </c>
      <c r="G142" s="10">
        <f t="shared" si="25"/>
        <v>1.8224963645855297</v>
      </c>
      <c r="H142" s="19">
        <f t="shared" ref="H142:H145" si="53">STDEV(D142,E142,F142)</f>
        <v>9.2353144685675463</v>
      </c>
      <c r="I142" s="27">
        <v>506.74</v>
      </c>
      <c r="J142" s="8">
        <v>5</v>
      </c>
      <c r="K142" s="27">
        <f t="shared" si="0"/>
        <v>2533.6999999999998</v>
      </c>
      <c r="M142" s="7"/>
      <c r="N142" s="7"/>
      <c r="Q142" s="9"/>
    </row>
    <row r="143" spans="1:17" s="6" customFormat="1" ht="24.75" customHeight="1" x14ac:dyDescent="0.25">
      <c r="A143" s="21">
        <v>131</v>
      </c>
      <c r="B143" s="24" t="s">
        <v>149</v>
      </c>
      <c r="C143" s="8" t="s">
        <v>152</v>
      </c>
      <c r="D143" s="26">
        <v>744</v>
      </c>
      <c r="E143" s="20">
        <v>744</v>
      </c>
      <c r="F143" s="20">
        <v>744.01</v>
      </c>
      <c r="G143" s="10">
        <f t="shared" si="25"/>
        <v>9.5041234030363497E-4</v>
      </c>
      <c r="H143" s="19">
        <f t="shared" si="53"/>
        <v>5.773502691891007E-3</v>
      </c>
      <c r="I143" s="27">
        <v>744</v>
      </c>
      <c r="J143" s="8">
        <v>4</v>
      </c>
      <c r="K143" s="27">
        <f t="shared" si="0"/>
        <v>2976</v>
      </c>
      <c r="M143" s="7"/>
      <c r="N143" s="7"/>
      <c r="Q143" s="9"/>
    </row>
    <row r="144" spans="1:17" s="6" customFormat="1" ht="24.75" customHeight="1" x14ac:dyDescent="0.25">
      <c r="A144" s="21">
        <v>132</v>
      </c>
      <c r="B144" s="24" t="s">
        <v>150</v>
      </c>
      <c r="C144" s="8" t="s">
        <v>152</v>
      </c>
      <c r="D144" s="26">
        <v>629.5</v>
      </c>
      <c r="E144" s="20">
        <v>629.96</v>
      </c>
      <c r="F144" s="20">
        <v>629.6</v>
      </c>
      <c r="G144" s="10">
        <f t="shared" si="25"/>
        <v>3.8444030100721553E-2</v>
      </c>
      <c r="H144" s="19">
        <f t="shared" si="53"/>
        <v>0.24193663082167055</v>
      </c>
      <c r="I144" s="27">
        <v>629.67999999999995</v>
      </c>
      <c r="J144" s="8">
        <v>1</v>
      </c>
      <c r="K144" s="27">
        <f t="shared" si="0"/>
        <v>629.67999999999995</v>
      </c>
      <c r="M144" s="7"/>
      <c r="N144" s="7"/>
      <c r="Q144" s="9"/>
    </row>
    <row r="145" spans="1:17" s="6" customFormat="1" ht="24.75" customHeight="1" x14ac:dyDescent="0.25">
      <c r="A145" s="21">
        <v>133</v>
      </c>
      <c r="B145" s="24" t="s">
        <v>151</v>
      </c>
      <c r="C145" s="8" t="s">
        <v>152</v>
      </c>
      <c r="D145" s="26">
        <v>1558</v>
      </c>
      <c r="E145" s="20">
        <v>1558.47</v>
      </c>
      <c r="F145" s="20">
        <v>1558.4</v>
      </c>
      <c r="G145" s="10">
        <f t="shared" si="25"/>
        <v>1.6272609505428946E-2</v>
      </c>
      <c r="H145" s="19">
        <f t="shared" si="53"/>
        <v>0.25357444666214873</v>
      </c>
      <c r="I145" s="27">
        <f t="shared" ref="I145" si="54">AVERAGE(D145:F145)</f>
        <v>1558.2900000000002</v>
      </c>
      <c r="J145" s="8">
        <v>3</v>
      </c>
      <c r="K145" s="27">
        <f>I145*J145</f>
        <v>4674.8700000000008</v>
      </c>
      <c r="M145" s="7"/>
      <c r="N145" s="7"/>
      <c r="Q145" s="9"/>
    </row>
    <row r="146" spans="1:17" x14ac:dyDescent="0.25">
      <c r="K146" s="28">
        <f>SUM(K13:K145)</f>
        <v>1290981.1200000008</v>
      </c>
    </row>
  </sheetData>
  <sheetProtection formatCells="0" selectLockedCells="1" selectUnlockedCells="1"/>
  <mergeCells count="11">
    <mergeCell ref="K10:K12"/>
    <mergeCell ref="B2:K2"/>
    <mergeCell ref="B1:K1"/>
    <mergeCell ref="B10:B12"/>
    <mergeCell ref="C10:C12"/>
    <mergeCell ref="B3:K3"/>
    <mergeCell ref="I10:I12"/>
    <mergeCell ref="G10:G12"/>
    <mergeCell ref="D10:F11"/>
    <mergeCell ref="J10:J12"/>
    <mergeCell ref="H10:H12"/>
  </mergeCells>
  <dataValidations count="1">
    <dataValidation type="list" allowBlank="1" showInputMessage="1" showErrorMessage="1" sqref="C4:C9">
      <formula1>обоснование</formula1>
    </dataValidation>
  </dataValidations>
  <pageMargins left="0.15748031496062992" right="0.15748031496062992" top="0.39370078740157483" bottom="0.19685039370078741" header="0" footer="0"/>
  <pageSetup paperSize="9" scale="60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TehSreda</cp:lastModifiedBy>
  <cp:lastPrinted>2022-09-12T14:44:04Z</cp:lastPrinted>
  <dcterms:created xsi:type="dcterms:W3CDTF">1996-10-08T23:32:33Z</dcterms:created>
  <dcterms:modified xsi:type="dcterms:W3CDTF">2023-02-15T08:57:27Z</dcterms:modified>
</cp:coreProperties>
</file>