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4370" windowHeight="6510"/>
  </bookViews>
  <sheets>
    <sheet name="Расчет НМЦ" sheetId="4" r:id="rId1"/>
  </sheets>
  <definedNames>
    <definedName name="_xlnm.Print_Area" localSheetId="0">'Расчет НМЦ'!$A$1:$L$24</definedName>
  </definedNames>
  <calcPr calcId="125725" concurrentCalc="0"/>
</workbook>
</file>

<file path=xl/calcChain.xml><?xml version="1.0" encoding="utf-8"?>
<calcChain xmlns="http://schemas.openxmlformats.org/spreadsheetml/2006/main">
  <c r="O19" i="4"/>
  <c r="O20"/>
  <c r="O21"/>
  <c r="I9"/>
  <c r="J9"/>
  <c r="K9"/>
  <c r="L9"/>
  <c r="M9"/>
  <c r="N9"/>
  <c r="O9"/>
  <c r="I10"/>
  <c r="J10"/>
  <c r="K10"/>
  <c r="L10"/>
  <c r="M10"/>
  <c r="N10"/>
  <c r="O10"/>
  <c r="I11"/>
  <c r="J11"/>
  <c r="K11"/>
  <c r="L11"/>
  <c r="M11"/>
  <c r="N11"/>
  <c r="O11"/>
  <c r="I12"/>
  <c r="J12"/>
  <c r="K12"/>
  <c r="L12"/>
  <c r="M12"/>
  <c r="N12"/>
  <c r="O12"/>
  <c r="I13"/>
  <c r="J13"/>
  <c r="K13"/>
  <c r="L13"/>
  <c r="M13"/>
  <c r="N13"/>
  <c r="O13"/>
  <c r="I14"/>
  <c r="J14"/>
  <c r="K14"/>
  <c r="L14"/>
  <c r="M14"/>
  <c r="N14"/>
  <c r="O14"/>
  <c r="I15"/>
  <c r="J15"/>
  <c r="K15"/>
  <c r="L15"/>
  <c r="M15"/>
  <c r="N15"/>
  <c r="O15"/>
  <c r="I16"/>
  <c r="J16"/>
  <c r="K16"/>
  <c r="L16"/>
  <c r="M16"/>
  <c r="N16"/>
  <c r="O16"/>
  <c r="I17"/>
  <c r="J17"/>
  <c r="K17"/>
  <c r="L17"/>
  <c r="M17"/>
  <c r="N17"/>
  <c r="O17"/>
  <c r="I18"/>
  <c r="J18"/>
  <c r="K18"/>
  <c r="L18"/>
  <c r="M18"/>
  <c r="N18"/>
  <c r="O18"/>
  <c r="I19"/>
  <c r="J19"/>
  <c r="K19"/>
  <c r="L19"/>
  <c r="M19"/>
  <c r="N19"/>
  <c r="I20"/>
  <c r="J20"/>
  <c r="K20"/>
  <c r="L20"/>
  <c r="M20"/>
  <c r="N20"/>
  <c r="I8"/>
  <c r="J8"/>
  <c r="K8"/>
  <c r="L8"/>
  <c r="M8"/>
  <c r="N8"/>
  <c r="O8"/>
  <c r="L21"/>
  <c r="M21"/>
  <c r="N21"/>
  <c r="P21"/>
</calcChain>
</file>

<file path=xl/sharedStrings.xml><?xml version="1.0" encoding="utf-8"?>
<sst xmlns="http://schemas.openxmlformats.org/spreadsheetml/2006/main" count="56" uniqueCount="44">
  <si>
    <t>Среднее квадратичное отклонение</t>
  </si>
  <si>
    <t>Количество источников ценовой информации</t>
  </si>
  <si>
    <r>
      <t>Средняя арифметическая цена за единицу     &lt;</t>
    </r>
    <r>
      <rPr>
        <i/>
        <sz val="10"/>
        <color indexed="8"/>
        <rFont val="Times New Roman"/>
        <family val="1"/>
        <charset val="204"/>
      </rPr>
      <t>ц</t>
    </r>
    <r>
      <rPr>
        <sz val="10"/>
        <color indexed="8"/>
        <rFont val="Times New Roman"/>
        <family val="1"/>
        <charset val="204"/>
      </rPr>
      <t xml:space="preserve">&gt; </t>
    </r>
  </si>
  <si>
    <t>Однородность совокупности значений выявленных цен, используемых в расчете НМЦК</t>
  </si>
  <si>
    <t>НМЦК, определяемая методом сопоставимых рыночных цен (анализа рынка)</t>
  </si>
  <si>
    <t>Основные характеристики объекта закупки:</t>
  </si>
  <si>
    <t>Цены поставщиков (исполнителей, подрядчиков) за единицу товара (работы, услуги), рублей</t>
  </si>
  <si>
    <t>№ пп</t>
  </si>
  <si>
    <t>В соответствии с техническим заданием</t>
  </si>
  <si>
    <t>Наименование</t>
  </si>
  <si>
    <t xml:space="preserve">Кол-во </t>
  </si>
  <si>
    <t>Поставщик № 1</t>
  </si>
  <si>
    <t>Поставщик № 2</t>
  </si>
  <si>
    <t>Поставщик № 3</t>
  </si>
  <si>
    <r>
      <t xml:space="preserve">Расчет НМЦК по формуле                             v - количество (объем) закупаемого товара (работы, услуги);
</t>
    </r>
    <r>
      <rPr>
        <i/>
        <sz val="10"/>
        <color indexed="8"/>
        <rFont val="Times New Roman"/>
        <family val="1"/>
        <charset val="204"/>
      </rPr>
      <t>n</t>
    </r>
    <r>
      <rPr>
        <sz val="10"/>
        <color indexed="8"/>
        <rFont val="Times New Roman"/>
        <family val="1"/>
        <charset val="204"/>
      </rPr>
      <t xml:space="preserve"> - количество значений, используемых в расчете;
</t>
    </r>
    <r>
      <rPr>
        <i/>
        <sz val="10"/>
        <color indexed="8"/>
        <rFont val="Times New Roman"/>
        <family val="1"/>
        <charset val="204"/>
      </rPr>
      <t>i</t>
    </r>
    <r>
      <rPr>
        <sz val="10"/>
        <color indexed="8"/>
        <rFont val="Times New Roman"/>
        <family val="1"/>
        <charset val="204"/>
      </rPr>
      <t xml:space="preserve"> - номер источника ценовой информации;
     - цена единицы</t>
    </r>
  </si>
  <si>
    <t>Ед. изм.</t>
  </si>
  <si>
    <t>Итого</t>
  </si>
  <si>
    <t>Метод сопоставимых рыночных цен (анализ рынка)</t>
  </si>
  <si>
    <t>Предмет договора:</t>
  </si>
  <si>
    <t>ОБОСНОВАНИЕ НАЧАЛЬНОЙ (МАКСИМАЛЬНОЙ) ЦЕНЫ ДОГОВОРА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</si>
  <si>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</si>
  <si>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>Предложение № 1</t>
  </si>
  <si>
    <t>Предложение № 2</t>
  </si>
  <si>
    <t>Предложение № 3</t>
  </si>
  <si>
    <t>Используемый метод определения НМЦК:</t>
  </si>
  <si>
    <t>Руководитель отдела, Лебедев Антон Сергеевич, 8 (917) 580 39 61 _______________________________</t>
  </si>
  <si>
    <t>шт</t>
  </si>
  <si>
    <t xml:space="preserve">Поставка телекоммуникационного оборудования и материалов для организации канала связи до ММТС-9 </t>
  </si>
  <si>
    <t>SFP+ модуль DWDM тип 1</t>
  </si>
  <si>
    <t>SFP+ модуль DWDM тип 2</t>
  </si>
  <si>
    <t xml:space="preserve"> SFP+ модуль DWDM тип 3</t>
  </si>
  <si>
    <t xml:space="preserve"> SFP+ модуль DWDM тип 4</t>
  </si>
  <si>
    <t xml:space="preserve"> SFP+ модуль DWDM тип 5</t>
  </si>
  <si>
    <t xml:space="preserve"> SFP+ модуль DWDM тип 6</t>
  </si>
  <si>
    <t xml:space="preserve"> SFP+ модуль DWDM тип 7</t>
  </si>
  <si>
    <t xml:space="preserve"> SFP+ модуль DWDM тип 8</t>
  </si>
  <si>
    <t>Коммутатор магистральный</t>
  </si>
  <si>
    <t xml:space="preserve">Источник бесперебойного питания </t>
  </si>
  <si>
    <t>Итого: 998 553,65 (Девятьсот девяносто восемь тысяч пятьсот пятьдесят три) рублей 65 копейка, в том числе НДС.</t>
  </si>
  <si>
    <t>11.11.2020 г.</t>
  </si>
  <si>
    <t xml:space="preserve">Оптический линейный усилитель C-диапазона </t>
  </si>
  <si>
    <t>Фильтр избирательный DWDM</t>
  </si>
  <si>
    <t>Мультиплексор/демультиплексор DWDM</t>
  </si>
  <si>
    <t>Заказчиком принято решение установить размер НМЦ в размере 998 125,00 рублей.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</si>
</sst>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11"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A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ill="0" applyBorder="0" applyAlignment="0" applyProtection="0"/>
  </cellStyleXfs>
  <cellXfs count="49">
    <xf numFmtId="0" fontId="0" fillId="0" borderId="0" xfId="0"/>
    <xf numFmtId="0" fontId="2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justify" vertical="center"/>
    </xf>
    <xf numFmtId="0" fontId="3" fillId="0" borderId="0" xfId="0" quotePrefix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 vertical="top"/>
    </xf>
    <xf numFmtId="0" fontId="3" fillId="0" borderId="0" xfId="0" applyFont="1" applyFill="1" applyBorder="1"/>
    <xf numFmtId="164" fontId="6" fillId="0" borderId="0" xfId="1" applyFont="1" applyFill="1" applyBorder="1"/>
    <xf numFmtId="164" fontId="6" fillId="0" borderId="0" xfId="1" applyFont="1" applyFill="1"/>
    <xf numFmtId="4" fontId="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9" fillId="0" borderId="0" xfId="0" applyNumberFormat="1" applyFont="1" applyFill="1" applyAlignment="1">
      <alignment horizontal="center" vertical="top"/>
    </xf>
    <xf numFmtId="0" fontId="3" fillId="0" borderId="3" xfId="0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 applyFill="1"/>
    <xf numFmtId="0" fontId="9" fillId="0" borderId="1" xfId="0" applyFont="1" applyFill="1" applyBorder="1" applyAlignment="1">
      <alignment vertical="center" wrapText="1"/>
    </xf>
    <xf numFmtId="4" fontId="9" fillId="0" borderId="1" xfId="0" applyNumberFormat="1" applyFont="1" applyFill="1" applyBorder="1" applyAlignment="1">
      <alignment horizontal="center" vertical="top"/>
    </xf>
    <xf numFmtId="0" fontId="9" fillId="0" borderId="0" xfId="0" applyFont="1" applyFill="1" applyAlignment="1">
      <alignment horizontal="center" vertical="top"/>
    </xf>
    <xf numFmtId="4" fontId="9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6</xdr:row>
      <xdr:rowOff>952500</xdr:rowOff>
    </xdr:from>
    <xdr:to>
      <xdr:col>11</xdr:col>
      <xdr:colOff>0</xdr:colOff>
      <xdr:row>6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39275" y="3762375"/>
          <a:ext cx="1333500" cy="352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9</xdr:col>
      <xdr:colOff>47625</xdr:colOff>
      <xdr:row>6</xdr:row>
      <xdr:rowOff>923925</xdr:rowOff>
    </xdr:from>
    <xdr:to>
      <xdr:col>10</xdr:col>
      <xdr:colOff>19050</xdr:colOff>
      <xdr:row>6</xdr:row>
      <xdr:rowOff>1362075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887075" y="3733800"/>
          <a:ext cx="1000125" cy="438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11</xdr:col>
      <xdr:colOff>66674</xdr:colOff>
      <xdr:row>6</xdr:row>
      <xdr:rowOff>1409700</xdr:rowOff>
    </xdr:from>
    <xdr:to>
      <xdr:col>11</xdr:col>
      <xdr:colOff>1571625</xdr:colOff>
      <xdr:row>6</xdr:row>
      <xdr:rowOff>1733550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53799" y="3419475"/>
          <a:ext cx="1504951" cy="323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11</xdr:col>
      <xdr:colOff>247650</xdr:colOff>
      <xdr:row>6</xdr:row>
      <xdr:rowOff>1247775</xdr:rowOff>
    </xdr:from>
    <xdr:to>
      <xdr:col>11</xdr:col>
      <xdr:colOff>400050</xdr:colOff>
      <xdr:row>6</xdr:row>
      <xdr:rowOff>1476375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020425" y="4057650"/>
          <a:ext cx="152400" cy="2286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3"/>
  <sheetViews>
    <sheetView tabSelected="1" topLeftCell="A16" zoomScaleNormal="100" zoomScaleSheetLayoutView="100" workbookViewId="0">
      <selection activeCell="A27" sqref="A27:G27"/>
    </sheetView>
  </sheetViews>
  <sheetFormatPr defaultColWidth="9.140625" defaultRowHeight="15.75"/>
  <cols>
    <col min="1" max="1" width="9.42578125" style="14" customWidth="1"/>
    <col min="2" max="2" width="11.5703125" style="14" customWidth="1"/>
    <col min="3" max="3" width="31.7109375" style="14" customWidth="1"/>
    <col min="4" max="4" width="11.42578125" style="14" customWidth="1"/>
    <col min="5" max="5" width="10.42578125" style="14" customWidth="1"/>
    <col min="6" max="6" width="17.42578125" style="14" customWidth="1"/>
    <col min="7" max="8" width="18.140625" style="14" customWidth="1"/>
    <col min="9" max="9" width="15.5703125" style="14" customWidth="1"/>
    <col min="10" max="10" width="15.42578125" style="14" customWidth="1"/>
    <col min="11" max="11" width="20.28515625" style="14" customWidth="1"/>
    <col min="12" max="12" width="25.7109375" style="14" customWidth="1"/>
    <col min="13" max="16" width="14.28515625" style="28" customWidth="1"/>
    <col min="17" max="16384" width="9.140625" style="14"/>
  </cols>
  <sheetData>
    <row r="1" spans="1:16" ht="24" customHeight="1">
      <c r="A1" s="47" t="s">
        <v>19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6" ht="18.75" customHeight="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6" ht="23.25" customHeight="1">
      <c r="A3" s="39" t="s">
        <v>18</v>
      </c>
      <c r="B3" s="39"/>
      <c r="C3" s="39"/>
      <c r="D3" s="39"/>
      <c r="E3" s="39"/>
      <c r="F3" s="39"/>
      <c r="G3" s="48" t="s">
        <v>27</v>
      </c>
      <c r="H3" s="48"/>
      <c r="I3" s="48"/>
      <c r="J3" s="48"/>
      <c r="K3" s="48"/>
      <c r="L3" s="48"/>
    </row>
    <row r="4" spans="1:16" ht="21" customHeight="1">
      <c r="A4" s="39" t="s">
        <v>5</v>
      </c>
      <c r="B4" s="39"/>
      <c r="C4" s="39"/>
      <c r="D4" s="39"/>
      <c r="E4" s="39"/>
      <c r="F4" s="39"/>
      <c r="G4" s="48" t="s">
        <v>8</v>
      </c>
      <c r="H4" s="48"/>
      <c r="I4" s="48"/>
      <c r="J4" s="48"/>
      <c r="K4" s="48"/>
      <c r="L4" s="48"/>
    </row>
    <row r="5" spans="1:16" ht="32.25" customHeight="1">
      <c r="A5" s="46" t="s">
        <v>24</v>
      </c>
      <c r="B5" s="46"/>
      <c r="C5" s="46"/>
      <c r="D5" s="46"/>
      <c r="E5" s="46"/>
      <c r="F5" s="46"/>
      <c r="G5" s="39" t="s">
        <v>17</v>
      </c>
      <c r="H5" s="39"/>
      <c r="I5" s="39"/>
      <c r="J5" s="39"/>
      <c r="K5" s="39"/>
      <c r="L5" s="39"/>
    </row>
    <row r="6" spans="1:16" ht="39" customHeight="1">
      <c r="A6" s="40" t="s">
        <v>7</v>
      </c>
      <c r="B6" s="40" t="s">
        <v>1</v>
      </c>
      <c r="C6" s="40" t="s">
        <v>9</v>
      </c>
      <c r="D6" s="40" t="s">
        <v>10</v>
      </c>
      <c r="E6" s="40" t="s">
        <v>15</v>
      </c>
      <c r="F6" s="40" t="s">
        <v>6</v>
      </c>
      <c r="G6" s="40"/>
      <c r="H6" s="40"/>
      <c r="I6" s="43" t="s">
        <v>3</v>
      </c>
      <c r="J6" s="43"/>
      <c r="K6" s="43"/>
      <c r="L6" s="1" t="s">
        <v>4</v>
      </c>
    </row>
    <row r="7" spans="1:16" ht="139.5" customHeight="1">
      <c r="A7" s="40"/>
      <c r="B7" s="40"/>
      <c r="C7" s="44"/>
      <c r="D7" s="44"/>
      <c r="E7" s="44"/>
      <c r="F7" s="2" t="s">
        <v>21</v>
      </c>
      <c r="G7" s="2" t="s">
        <v>22</v>
      </c>
      <c r="H7" s="2" t="s">
        <v>23</v>
      </c>
      <c r="I7" s="22" t="s">
        <v>2</v>
      </c>
      <c r="J7" s="1" t="s">
        <v>0</v>
      </c>
      <c r="K7" s="1" t="s">
        <v>20</v>
      </c>
      <c r="L7" s="1" t="s">
        <v>14</v>
      </c>
      <c r="M7" s="29" t="s">
        <v>11</v>
      </c>
      <c r="N7" s="29" t="s">
        <v>12</v>
      </c>
      <c r="O7" s="29" t="s">
        <v>13</v>
      </c>
    </row>
    <row r="8" spans="1:16" s="15" customFormat="1" ht="57" customHeight="1">
      <c r="A8" s="21">
        <v>1</v>
      </c>
      <c r="B8" s="24">
        <v>3</v>
      </c>
      <c r="C8" s="35" t="s">
        <v>42</v>
      </c>
      <c r="D8" s="34">
        <v>2</v>
      </c>
      <c r="E8" s="27" t="s">
        <v>26</v>
      </c>
      <c r="F8" s="26">
        <v>45291</v>
      </c>
      <c r="G8" s="25">
        <v>46291</v>
      </c>
      <c r="H8" s="25">
        <v>47290</v>
      </c>
      <c r="I8" s="3">
        <f>ROUND((F8+G8+H8)/3,2)</f>
        <v>46290.67</v>
      </c>
      <c r="J8" s="4">
        <f>SQRT((POWER(F8-I8,2)+POWER(G8-I8,2)+POWER(H8-I8,2)/(B8-1)))</f>
        <v>1224.201961381372</v>
      </c>
      <c r="K8" s="4">
        <f>ROUND(J8/I8*100,2)</f>
        <v>2.64</v>
      </c>
      <c r="L8" s="3">
        <f>ROUND(I8*D8,2)</f>
        <v>92581.34</v>
      </c>
      <c r="M8" s="30">
        <f>ROUND(D8*F8,2)</f>
        <v>90582</v>
      </c>
      <c r="N8" s="30">
        <f>ROUND(D8*G8,2)</f>
        <v>92582</v>
      </c>
      <c r="O8" s="30">
        <f>ROUND(D8*H8,2)</f>
        <v>94580</v>
      </c>
      <c r="P8" s="31"/>
    </row>
    <row r="9" spans="1:16" s="15" customFormat="1" ht="57" customHeight="1">
      <c r="A9" s="21">
        <v>2</v>
      </c>
      <c r="B9" s="24">
        <v>3</v>
      </c>
      <c r="C9" s="35" t="s">
        <v>40</v>
      </c>
      <c r="D9" s="34">
        <v>2</v>
      </c>
      <c r="E9" s="27" t="s">
        <v>26</v>
      </c>
      <c r="F9" s="26">
        <v>120874</v>
      </c>
      <c r="G9" s="25">
        <v>121874</v>
      </c>
      <c r="H9" s="25">
        <v>120200</v>
      </c>
      <c r="I9" s="3">
        <f t="shared" ref="I9:I20" si="0">ROUND((F9+G9+H9)/3,2)</f>
        <v>120982.67</v>
      </c>
      <c r="J9" s="4">
        <f t="shared" ref="J9:J20" si="1">SQRT((POWER(F9-I9,2)+POWER(G9-I9,2)+POWER(H9-I9,2)/(B9-1)))</f>
        <v>1054.7817320422275</v>
      </c>
      <c r="K9" s="4">
        <f t="shared" ref="K9:K20" si="2">ROUND(J9/I9*100,2)</f>
        <v>0.87</v>
      </c>
      <c r="L9" s="3">
        <f t="shared" ref="L9:L20" si="3">ROUND(I9*D9,2)</f>
        <v>241965.34</v>
      </c>
      <c r="M9" s="30">
        <f t="shared" ref="M9:M20" si="4">ROUND(D9*F9,2)</f>
        <v>241748</v>
      </c>
      <c r="N9" s="30">
        <f t="shared" ref="N9:N20" si="5">ROUND(D9*G9,2)</f>
        <v>243748</v>
      </c>
      <c r="O9" s="30">
        <f t="shared" ref="O9:O20" si="6">ROUND(D9*H9,2)</f>
        <v>240400</v>
      </c>
      <c r="P9" s="31"/>
    </row>
    <row r="10" spans="1:16" s="15" customFormat="1" ht="57" customHeight="1">
      <c r="A10" s="21">
        <v>3</v>
      </c>
      <c r="B10" s="24">
        <v>3</v>
      </c>
      <c r="C10" s="35" t="s">
        <v>41</v>
      </c>
      <c r="D10" s="34">
        <v>2</v>
      </c>
      <c r="E10" s="27" t="s">
        <v>26</v>
      </c>
      <c r="F10" s="26">
        <v>9680</v>
      </c>
      <c r="G10" s="25">
        <v>9980</v>
      </c>
      <c r="H10" s="25">
        <v>9080</v>
      </c>
      <c r="I10" s="3">
        <f t="shared" si="0"/>
        <v>9580</v>
      </c>
      <c r="J10" s="4">
        <f t="shared" si="1"/>
        <v>543.13902456001074</v>
      </c>
      <c r="K10" s="4">
        <f t="shared" si="2"/>
        <v>5.67</v>
      </c>
      <c r="L10" s="3">
        <f t="shared" si="3"/>
        <v>19160</v>
      </c>
      <c r="M10" s="30">
        <f t="shared" si="4"/>
        <v>19360</v>
      </c>
      <c r="N10" s="30">
        <f t="shared" si="5"/>
        <v>19960</v>
      </c>
      <c r="O10" s="30">
        <f t="shared" si="6"/>
        <v>18160</v>
      </c>
      <c r="P10" s="31"/>
    </row>
    <row r="11" spans="1:16" s="15" customFormat="1" ht="57" customHeight="1">
      <c r="A11" s="21">
        <v>4</v>
      </c>
      <c r="B11" s="24">
        <v>3</v>
      </c>
      <c r="C11" s="35" t="s">
        <v>28</v>
      </c>
      <c r="D11" s="34">
        <v>1</v>
      </c>
      <c r="E11" s="27" t="s">
        <v>26</v>
      </c>
      <c r="F11" s="26">
        <v>30784</v>
      </c>
      <c r="G11" s="25">
        <v>30184</v>
      </c>
      <c r="H11" s="25">
        <v>30980</v>
      </c>
      <c r="I11" s="3">
        <f t="shared" si="0"/>
        <v>30649.33</v>
      </c>
      <c r="J11" s="4">
        <f t="shared" si="1"/>
        <v>537.90272563912572</v>
      </c>
      <c r="K11" s="4">
        <f t="shared" si="2"/>
        <v>1.76</v>
      </c>
      <c r="L11" s="3">
        <f t="shared" si="3"/>
        <v>30649.33</v>
      </c>
      <c r="M11" s="30">
        <f t="shared" si="4"/>
        <v>30784</v>
      </c>
      <c r="N11" s="30">
        <f t="shared" si="5"/>
        <v>30184</v>
      </c>
      <c r="O11" s="30">
        <f t="shared" si="6"/>
        <v>30980</v>
      </c>
      <c r="P11" s="31"/>
    </row>
    <row r="12" spans="1:16" s="15" customFormat="1" ht="57" customHeight="1">
      <c r="A12" s="21">
        <v>5</v>
      </c>
      <c r="B12" s="24">
        <v>3</v>
      </c>
      <c r="C12" s="35" t="s">
        <v>29</v>
      </c>
      <c r="D12" s="34">
        <v>1</v>
      </c>
      <c r="E12" s="27" t="s">
        <v>26</v>
      </c>
      <c r="F12" s="26">
        <v>30784</v>
      </c>
      <c r="G12" s="25">
        <v>30184</v>
      </c>
      <c r="H12" s="25">
        <v>30980</v>
      </c>
      <c r="I12" s="3">
        <f t="shared" si="0"/>
        <v>30649.33</v>
      </c>
      <c r="J12" s="4">
        <f t="shared" si="1"/>
        <v>537.90272563912572</v>
      </c>
      <c r="K12" s="4">
        <f t="shared" si="2"/>
        <v>1.76</v>
      </c>
      <c r="L12" s="3">
        <f t="shared" si="3"/>
        <v>30649.33</v>
      </c>
      <c r="M12" s="30">
        <f t="shared" si="4"/>
        <v>30784</v>
      </c>
      <c r="N12" s="30">
        <f t="shared" si="5"/>
        <v>30184</v>
      </c>
      <c r="O12" s="30">
        <f t="shared" si="6"/>
        <v>30980</v>
      </c>
      <c r="P12" s="31"/>
    </row>
    <row r="13" spans="1:16" s="15" customFormat="1" ht="57" customHeight="1">
      <c r="A13" s="21">
        <v>6</v>
      </c>
      <c r="B13" s="24">
        <v>3</v>
      </c>
      <c r="C13" s="36" t="s">
        <v>30</v>
      </c>
      <c r="D13" s="34">
        <v>1</v>
      </c>
      <c r="E13" s="27" t="s">
        <v>26</v>
      </c>
      <c r="F13" s="26">
        <v>30784</v>
      </c>
      <c r="G13" s="25">
        <v>30184</v>
      </c>
      <c r="H13" s="25">
        <v>30980</v>
      </c>
      <c r="I13" s="3">
        <f t="shared" si="0"/>
        <v>30649.33</v>
      </c>
      <c r="J13" s="4">
        <f t="shared" si="1"/>
        <v>537.90272563912572</v>
      </c>
      <c r="K13" s="4">
        <f t="shared" si="2"/>
        <v>1.76</v>
      </c>
      <c r="L13" s="3">
        <f t="shared" si="3"/>
        <v>30649.33</v>
      </c>
      <c r="M13" s="30">
        <f t="shared" si="4"/>
        <v>30784</v>
      </c>
      <c r="N13" s="30">
        <f t="shared" si="5"/>
        <v>30184</v>
      </c>
      <c r="O13" s="30">
        <f t="shared" si="6"/>
        <v>30980</v>
      </c>
      <c r="P13" s="31"/>
    </row>
    <row r="14" spans="1:16" s="15" customFormat="1" ht="57" customHeight="1">
      <c r="A14" s="21">
        <v>7</v>
      </c>
      <c r="B14" s="24">
        <v>3</v>
      </c>
      <c r="C14" s="36" t="s">
        <v>31</v>
      </c>
      <c r="D14" s="34">
        <v>1</v>
      </c>
      <c r="E14" s="27" t="s">
        <v>26</v>
      </c>
      <c r="F14" s="26">
        <v>30784</v>
      </c>
      <c r="G14" s="25">
        <v>30184</v>
      </c>
      <c r="H14" s="25">
        <v>30980</v>
      </c>
      <c r="I14" s="3">
        <f t="shared" si="0"/>
        <v>30649.33</v>
      </c>
      <c r="J14" s="4">
        <f t="shared" si="1"/>
        <v>537.90272563912572</v>
      </c>
      <c r="K14" s="4">
        <f t="shared" si="2"/>
        <v>1.76</v>
      </c>
      <c r="L14" s="3">
        <f t="shared" si="3"/>
        <v>30649.33</v>
      </c>
      <c r="M14" s="30">
        <f t="shared" si="4"/>
        <v>30784</v>
      </c>
      <c r="N14" s="30">
        <f t="shared" si="5"/>
        <v>30184</v>
      </c>
      <c r="O14" s="30">
        <f t="shared" si="6"/>
        <v>30980</v>
      </c>
      <c r="P14" s="31"/>
    </row>
    <row r="15" spans="1:16" s="15" customFormat="1" ht="57" customHeight="1">
      <c r="A15" s="21">
        <v>8</v>
      </c>
      <c r="B15" s="24">
        <v>3</v>
      </c>
      <c r="C15" s="36" t="s">
        <v>32</v>
      </c>
      <c r="D15" s="34">
        <v>1</v>
      </c>
      <c r="E15" s="27" t="s">
        <v>26</v>
      </c>
      <c r="F15" s="26">
        <v>30784</v>
      </c>
      <c r="G15" s="25">
        <v>30184</v>
      </c>
      <c r="H15" s="25">
        <v>30980</v>
      </c>
      <c r="I15" s="3">
        <f t="shared" si="0"/>
        <v>30649.33</v>
      </c>
      <c r="J15" s="4">
        <f t="shared" si="1"/>
        <v>537.90272563912572</v>
      </c>
      <c r="K15" s="4">
        <f t="shared" si="2"/>
        <v>1.76</v>
      </c>
      <c r="L15" s="3">
        <f t="shared" si="3"/>
        <v>30649.33</v>
      </c>
      <c r="M15" s="30">
        <f t="shared" si="4"/>
        <v>30784</v>
      </c>
      <c r="N15" s="30">
        <f t="shared" si="5"/>
        <v>30184</v>
      </c>
      <c r="O15" s="30">
        <f t="shared" si="6"/>
        <v>30980</v>
      </c>
      <c r="P15" s="31"/>
    </row>
    <row r="16" spans="1:16" s="15" customFormat="1" ht="57" customHeight="1">
      <c r="A16" s="21">
        <v>9</v>
      </c>
      <c r="B16" s="24">
        <v>3</v>
      </c>
      <c r="C16" s="36" t="s">
        <v>33</v>
      </c>
      <c r="D16" s="34">
        <v>1</v>
      </c>
      <c r="E16" s="27" t="s">
        <v>26</v>
      </c>
      <c r="F16" s="26">
        <v>30784</v>
      </c>
      <c r="G16" s="25">
        <v>30184</v>
      </c>
      <c r="H16" s="25">
        <v>30980</v>
      </c>
      <c r="I16" s="3">
        <f t="shared" si="0"/>
        <v>30649.33</v>
      </c>
      <c r="J16" s="4">
        <f t="shared" si="1"/>
        <v>537.90272563912572</v>
      </c>
      <c r="K16" s="4">
        <f t="shared" si="2"/>
        <v>1.76</v>
      </c>
      <c r="L16" s="3">
        <f t="shared" si="3"/>
        <v>30649.33</v>
      </c>
      <c r="M16" s="30">
        <f t="shared" si="4"/>
        <v>30784</v>
      </c>
      <c r="N16" s="30">
        <f t="shared" si="5"/>
        <v>30184</v>
      </c>
      <c r="O16" s="30">
        <f t="shared" si="6"/>
        <v>30980</v>
      </c>
      <c r="P16" s="31"/>
    </row>
    <row r="17" spans="1:16" s="15" customFormat="1" ht="57" customHeight="1">
      <c r="A17" s="21">
        <v>10</v>
      </c>
      <c r="B17" s="24">
        <v>3</v>
      </c>
      <c r="C17" s="36" t="s">
        <v>34</v>
      </c>
      <c r="D17" s="34">
        <v>1</v>
      </c>
      <c r="E17" s="27" t="s">
        <v>26</v>
      </c>
      <c r="F17" s="26">
        <v>30784</v>
      </c>
      <c r="G17" s="25">
        <v>30184</v>
      </c>
      <c r="H17" s="25">
        <v>30980</v>
      </c>
      <c r="I17" s="3">
        <f t="shared" si="0"/>
        <v>30649.33</v>
      </c>
      <c r="J17" s="4">
        <f t="shared" si="1"/>
        <v>537.90272563912572</v>
      </c>
      <c r="K17" s="4">
        <f t="shared" si="2"/>
        <v>1.76</v>
      </c>
      <c r="L17" s="3">
        <f t="shared" si="3"/>
        <v>30649.33</v>
      </c>
      <c r="M17" s="30">
        <f t="shared" si="4"/>
        <v>30784</v>
      </c>
      <c r="N17" s="30">
        <f t="shared" si="5"/>
        <v>30184</v>
      </c>
      <c r="O17" s="30">
        <f t="shared" si="6"/>
        <v>30980</v>
      </c>
      <c r="P17" s="31"/>
    </row>
    <row r="18" spans="1:16" s="15" customFormat="1" ht="57" customHeight="1">
      <c r="A18" s="21">
        <v>11</v>
      </c>
      <c r="B18" s="24">
        <v>3</v>
      </c>
      <c r="C18" s="36" t="s">
        <v>35</v>
      </c>
      <c r="D18" s="34">
        <v>1</v>
      </c>
      <c r="E18" s="27" t="s">
        <v>26</v>
      </c>
      <c r="F18" s="26">
        <v>30784</v>
      </c>
      <c r="G18" s="25">
        <v>30184</v>
      </c>
      <c r="H18" s="25">
        <v>30980</v>
      </c>
      <c r="I18" s="3">
        <f t="shared" si="0"/>
        <v>30649.33</v>
      </c>
      <c r="J18" s="4">
        <f t="shared" si="1"/>
        <v>537.90272563912572</v>
      </c>
      <c r="K18" s="4">
        <f t="shared" si="2"/>
        <v>1.76</v>
      </c>
      <c r="L18" s="3">
        <f t="shared" si="3"/>
        <v>30649.33</v>
      </c>
      <c r="M18" s="30">
        <f t="shared" si="4"/>
        <v>30784</v>
      </c>
      <c r="N18" s="30">
        <f t="shared" si="5"/>
        <v>30184</v>
      </c>
      <c r="O18" s="30">
        <f t="shared" si="6"/>
        <v>30980</v>
      </c>
      <c r="P18" s="31"/>
    </row>
    <row r="19" spans="1:16" s="15" customFormat="1" ht="57" customHeight="1">
      <c r="A19" s="21">
        <v>12</v>
      </c>
      <c r="B19" s="24">
        <v>3</v>
      </c>
      <c r="C19" s="35" t="s">
        <v>36</v>
      </c>
      <c r="D19" s="34">
        <v>1</v>
      </c>
      <c r="E19" s="27" t="s">
        <v>26</v>
      </c>
      <c r="F19" s="26">
        <v>349563</v>
      </c>
      <c r="G19" s="25">
        <v>348563</v>
      </c>
      <c r="H19" s="25">
        <v>344560</v>
      </c>
      <c r="I19" s="3">
        <f t="shared" si="0"/>
        <v>347562</v>
      </c>
      <c r="J19" s="4">
        <f t="shared" si="1"/>
        <v>3084.1536926683793</v>
      </c>
      <c r="K19" s="4">
        <f t="shared" si="2"/>
        <v>0.89</v>
      </c>
      <c r="L19" s="3">
        <f t="shared" si="3"/>
        <v>347562</v>
      </c>
      <c r="M19" s="30">
        <f t="shared" si="4"/>
        <v>349563</v>
      </c>
      <c r="N19" s="30">
        <f t="shared" si="5"/>
        <v>348563</v>
      </c>
      <c r="O19" s="30">
        <f t="shared" si="6"/>
        <v>344560</v>
      </c>
      <c r="P19" s="31"/>
    </row>
    <row r="20" spans="1:16" s="15" customFormat="1" ht="57" customHeight="1">
      <c r="A20" s="21">
        <v>13</v>
      </c>
      <c r="B20" s="24">
        <v>3</v>
      </c>
      <c r="C20" s="35" t="s">
        <v>37</v>
      </c>
      <c r="D20" s="34">
        <v>1</v>
      </c>
      <c r="E20" s="27" t="s">
        <v>26</v>
      </c>
      <c r="F20" s="26">
        <v>51871</v>
      </c>
      <c r="G20" s="25">
        <v>51800</v>
      </c>
      <c r="H20" s="25">
        <v>52600</v>
      </c>
      <c r="I20" s="3">
        <f t="shared" si="0"/>
        <v>52090.33</v>
      </c>
      <c r="J20" s="4">
        <f t="shared" si="1"/>
        <v>512.13173329720632</v>
      </c>
      <c r="K20" s="4">
        <f t="shared" si="2"/>
        <v>0.98</v>
      </c>
      <c r="L20" s="3">
        <f t="shared" si="3"/>
        <v>52090.33</v>
      </c>
      <c r="M20" s="30">
        <f t="shared" si="4"/>
        <v>51871</v>
      </c>
      <c r="N20" s="30">
        <f t="shared" si="5"/>
        <v>51800</v>
      </c>
      <c r="O20" s="30">
        <f t="shared" si="6"/>
        <v>52600</v>
      </c>
      <c r="P20" s="31"/>
    </row>
    <row r="21" spans="1:16" s="15" customFormat="1" ht="28.5" customHeight="1">
      <c r="A21" s="41" t="s">
        <v>16</v>
      </c>
      <c r="B21" s="41"/>
      <c r="C21" s="42"/>
      <c r="D21" s="42"/>
      <c r="E21" s="42"/>
      <c r="F21" s="41"/>
      <c r="G21" s="41"/>
      <c r="H21" s="41"/>
      <c r="I21" s="19"/>
      <c r="J21" s="20"/>
      <c r="K21" s="20"/>
      <c r="L21" s="19">
        <f>ROUND(SUM(L8:L20),2)</f>
        <v>998553.65</v>
      </c>
      <c r="M21" s="30">
        <f>SUM(M8:M20)</f>
        <v>999396</v>
      </c>
      <c r="N21" s="30">
        <f>SUM(N8:N20)</f>
        <v>998125</v>
      </c>
      <c r="O21" s="30">
        <f>SUM(O8:O20)</f>
        <v>998140</v>
      </c>
      <c r="P21" s="23">
        <f>ROUND((M21+N21+O21)/3,2)</f>
        <v>998553.67</v>
      </c>
    </row>
    <row r="22" spans="1:16" s="15" customFormat="1" ht="28.5" customHeight="1">
      <c r="A22" s="39" t="s">
        <v>38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2"/>
      <c r="N22" s="32"/>
      <c r="O22" s="32"/>
      <c r="P22" s="23"/>
    </row>
    <row r="23" spans="1:16" s="15" customFormat="1" ht="18" customHeight="1">
      <c r="A23" s="45" t="s">
        <v>43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32"/>
      <c r="N23" s="32"/>
      <c r="O23" s="32"/>
      <c r="P23" s="23"/>
    </row>
    <row r="24" spans="1:16" ht="27.75" customHeight="1">
      <c r="A24" s="39" t="s">
        <v>25</v>
      </c>
      <c r="B24" s="39"/>
      <c r="C24" s="39"/>
      <c r="D24" s="39"/>
      <c r="E24" s="39"/>
      <c r="F24" s="39"/>
      <c r="G24" s="39"/>
      <c r="H24" s="39"/>
      <c r="I24" s="39"/>
      <c r="J24" s="33" t="s">
        <v>39</v>
      </c>
      <c r="K24" s="16"/>
      <c r="L24" s="16"/>
    </row>
    <row r="25" spans="1:16" ht="23.25" customHeight="1">
      <c r="A25" s="11"/>
      <c r="B25" s="9"/>
      <c r="C25" s="9"/>
      <c r="D25" s="9"/>
      <c r="E25" s="9"/>
      <c r="F25" s="9"/>
      <c r="G25" s="9"/>
      <c r="H25" s="12"/>
      <c r="I25" s="16"/>
      <c r="J25" s="16"/>
      <c r="K25" s="16"/>
      <c r="L25" s="16"/>
    </row>
    <row r="26" spans="1:16" ht="31.5" customHeight="1">
      <c r="A26" s="11"/>
      <c r="B26" s="5"/>
      <c r="C26" s="5"/>
      <c r="D26" s="5"/>
      <c r="E26" s="5"/>
      <c r="F26" s="38"/>
      <c r="G26" s="38"/>
      <c r="H26" s="11"/>
      <c r="I26" s="16"/>
      <c r="J26" s="16"/>
      <c r="K26" s="16"/>
      <c r="L26" s="16"/>
    </row>
    <row r="27" spans="1:16" ht="15.75" customHeight="1">
      <c r="A27" s="39"/>
      <c r="B27" s="39"/>
      <c r="C27" s="39"/>
      <c r="D27" s="39"/>
      <c r="E27" s="39"/>
      <c r="F27" s="39"/>
      <c r="G27" s="39"/>
      <c r="H27" s="12"/>
      <c r="I27" s="16"/>
      <c r="J27" s="16"/>
      <c r="K27" s="16"/>
      <c r="L27" s="16"/>
    </row>
    <row r="28" spans="1:16">
      <c r="A28" s="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</row>
    <row r="29" spans="1:16">
      <c r="A29" s="16"/>
      <c r="B29" s="7"/>
      <c r="C29" s="7"/>
      <c r="D29" s="7"/>
      <c r="E29" s="7"/>
      <c r="F29" s="8"/>
      <c r="G29" s="11"/>
      <c r="H29" s="11"/>
      <c r="I29" s="8"/>
      <c r="J29" s="16"/>
      <c r="K29" s="16"/>
      <c r="L29" s="16"/>
    </row>
    <row r="30" spans="1:16">
      <c r="A30" s="5"/>
      <c r="B30" s="11"/>
      <c r="C30" s="11"/>
      <c r="D30" s="11"/>
      <c r="E30" s="11"/>
      <c r="F30" s="8"/>
      <c r="G30" s="11"/>
      <c r="H30" s="11"/>
      <c r="I30" s="8"/>
      <c r="J30" s="16"/>
      <c r="K30" s="16"/>
      <c r="L30" s="16"/>
    </row>
    <row r="31" spans="1:16">
      <c r="A31" s="37"/>
      <c r="B31" s="37"/>
      <c r="C31" s="37"/>
      <c r="D31" s="37"/>
      <c r="E31" s="37"/>
      <c r="F31" s="37"/>
      <c r="G31" s="37"/>
      <c r="H31" s="10"/>
      <c r="I31" s="16"/>
      <c r="J31" s="16"/>
      <c r="K31" s="16"/>
      <c r="L31" s="16"/>
    </row>
    <row r="32" spans="1:16">
      <c r="A32" s="16"/>
      <c r="B32" s="16"/>
      <c r="C32" s="16"/>
      <c r="D32" s="16"/>
      <c r="E32" s="16"/>
      <c r="F32" s="16"/>
      <c r="G32" s="16"/>
      <c r="H32" s="16"/>
      <c r="I32" s="16"/>
      <c r="J32" s="17"/>
      <c r="K32" s="16"/>
      <c r="L32" s="16"/>
    </row>
    <row r="33" spans="10:10">
      <c r="J33" s="18"/>
    </row>
  </sheetData>
  <sheetProtection selectLockedCells="1" selectUnlockedCells="1"/>
  <mergeCells count="21">
    <mergeCell ref="A5:F5"/>
    <mergeCell ref="G5:L5"/>
    <mergeCell ref="A1:L1"/>
    <mergeCell ref="A3:F3"/>
    <mergeCell ref="G3:L3"/>
    <mergeCell ref="A4:F4"/>
    <mergeCell ref="G4:L4"/>
    <mergeCell ref="A31:G31"/>
    <mergeCell ref="F26:G26"/>
    <mergeCell ref="A27:G27"/>
    <mergeCell ref="A6:A7"/>
    <mergeCell ref="B6:B7"/>
    <mergeCell ref="F6:H6"/>
    <mergeCell ref="A21:H21"/>
    <mergeCell ref="A22:L22"/>
    <mergeCell ref="I6:K6"/>
    <mergeCell ref="C6:C7"/>
    <mergeCell ref="D6:D7"/>
    <mergeCell ref="E6:E7"/>
    <mergeCell ref="A23:L23"/>
    <mergeCell ref="A24:I24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10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Расчет НМЦ</vt:lpstr>
      <vt:lpstr>'Расчет НМЦ'!Область_печати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Lebedev_AS</cp:lastModifiedBy>
  <cp:lastPrinted>2019-07-01T11:25:06Z</cp:lastPrinted>
  <dcterms:created xsi:type="dcterms:W3CDTF">2014-02-03T17:42:58Z</dcterms:created>
  <dcterms:modified xsi:type="dcterms:W3CDTF">2020-11-19T11:35:51Z</dcterms:modified>
</cp:coreProperties>
</file>