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Лист1" sheetId="1" r:id="rId1"/>
  </sheets>
  <definedNames>
    <definedName name="_xlnm.Print_Area" localSheetId="0">'Лист1'!$A$1:$P$75</definedName>
  </definedNames>
  <calcPr fullCalcOnLoad="1" refMode="R1C1"/>
</workbook>
</file>

<file path=xl/sharedStrings.xml><?xml version="1.0" encoding="utf-8"?>
<sst xmlns="http://schemas.openxmlformats.org/spreadsheetml/2006/main" count="140" uniqueCount="91">
  <si>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</si>
  <si>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</si>
  <si>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</si>
  <si>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</si>
  <si>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</si>
  <si>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</si>
  <si>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</si>
  <si>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Кол-во знач.</t>
  </si>
  <si>
    <t>Сред.квадр.откл. σ=</t>
  </si>
  <si>
    <t>Коэфф вариации V=</t>
  </si>
  <si>
    <t>Средн. арифм.</t>
  </si>
  <si>
    <t>Цена за 1 (без округления), руб.</t>
  </si>
  <si>
    <t>Расчет начальной (максимальной) цены контракта (цены лота) осуществляется заказчиками в соответствии с приказом министерства экономического развития Российской Федерации №567 от 02.10.2013 "Об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исполнителем)".</t>
  </si>
  <si>
    <t>где:</t>
  </si>
  <si>
    <t>НМЦК рын</t>
  </si>
  <si>
    <t xml:space="preserve"> - НМЦК, определяемая методом сопоставимых рыночных цен (анализа рынка);</t>
  </si>
  <si>
    <t>v</t>
  </si>
  <si>
    <t>- количество (объем) закупаемого товара (работы, услуги);</t>
  </si>
  <si>
    <t>n</t>
  </si>
  <si>
    <t>- количество значений, используемых в расчете;</t>
  </si>
  <si>
    <t>i</t>
  </si>
  <si>
    <t>i - номер источника ценовой информации;</t>
  </si>
  <si>
    <t>ц i</t>
  </si>
  <si>
    <t>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</t>
  </si>
  <si>
    <t>Расчет начальной (максимальной) цены по позиции производится по формуле:</t>
  </si>
  <si>
    <t>руб.</t>
  </si>
  <si>
    <t>Среднее квадратичное отклонение</t>
  </si>
  <si>
    <t>НМЦКрын</t>
  </si>
  <si>
    <t>Наименование закупки</t>
  </si>
  <si>
    <t>В соответствии с приказом Минэкономразвития России от 2 октября 2013 г. N 567 начальная (максимальная) цена договора определена и обоснована посредством применения метода сопоставимых рыночных цен (анализа рынка) путем анализа коммерческих предложений  идентичных  товаров, и рассчитана в целях выявления предложений, соответствующих установленным требованиям к товарам  по определенным параметрам.</t>
  </si>
  <si>
    <t xml:space="preserve"> РАСЧЕТ ОБОСНОВАНИЕ НАЧАЛЬНОЙ (максимальной) ЦЕНЫ ДОГОВОРА</t>
  </si>
  <si>
    <t xml:space="preserve">Используемый метод определения начальной (максимальной) цены договора </t>
  </si>
  <si>
    <t>Метод сопоставимых рыночных цен (анализ рынка)</t>
  </si>
  <si>
    <t>Таблица цен расчета начальной (максимальной) цены муниципального договора</t>
  </si>
  <si>
    <t>штука</t>
  </si>
  <si>
    <t>Баннеры (Карусель)</t>
  </si>
  <si>
    <t>Баннеры (Заводская)</t>
  </si>
  <si>
    <t>Баннеры (Молодежная)</t>
  </si>
  <si>
    <t>Баннеры (Весенняя)</t>
  </si>
  <si>
    <t>Иссточник №1</t>
  </si>
  <si>
    <t>Источник №2</t>
  </si>
  <si>
    <t>Источник №3</t>
  </si>
  <si>
    <t>Начальная (максимальная) цена Договора сформирована методом сопоставимых рыночных цен (анализа рынка).</t>
  </si>
  <si>
    <t>Баннеры 3х6</t>
  </si>
  <si>
    <t>Демонтаж баннеров</t>
  </si>
  <si>
    <t>Баннеры 1,5х1,5</t>
  </si>
  <si>
    <t>Светодиодная гирлянда в виде бахромы</t>
  </si>
  <si>
    <t>Изготовление и размещение тематического ролика на электронном экране</t>
  </si>
  <si>
    <t>Ремонт и восстановление уличных розеток на опорах освещения</t>
  </si>
  <si>
    <t>Ремонт светодиодной композиции "Снеговики"</t>
  </si>
  <si>
    <t>Проверка работоспособности и ремонт светодиодных деревьев</t>
  </si>
  <si>
    <t>Монтаж баннеров</t>
  </si>
  <si>
    <t>Монтаж светодиодных фигур на опорах освещения</t>
  </si>
  <si>
    <t>Монтаж светодиодной композиции "Снеговики"</t>
  </si>
  <si>
    <t>Монтаж светодиодной композиции "Ангелы"</t>
  </si>
  <si>
    <t>Монтаж светодиодных гирлянд "Бахрома"</t>
  </si>
  <si>
    <t>Монтаж  праздничного оформления входной группы в городской парк</t>
  </si>
  <si>
    <t>Монтаж  светодиодных деревьев</t>
  </si>
  <si>
    <t>Монтаж светодиодных гирлянд "Клиплайт" на деревьях</t>
  </si>
  <si>
    <t>Монтаж и подключение к электросети светодиодной фигуры "Снеговик малый"</t>
  </si>
  <si>
    <t>Демонтаж светодиодных фигур на опорах освещения</t>
  </si>
  <si>
    <t>Демонтаж светодиодной композиции "Снеговики"</t>
  </si>
  <si>
    <t>Демонтаж светодиодной композиции "Ангелы"</t>
  </si>
  <si>
    <t>Демонтаж светодиодных гирлянд "Бахрома"</t>
  </si>
  <si>
    <t>Демонтаж  праздничного оформления входной группы в городской парк</t>
  </si>
  <si>
    <t>Демонтаж  светодиодных деревьев</t>
  </si>
  <si>
    <t>Демонтаж светодиодных гирлянд "Клиплайт" на деревьях</t>
  </si>
  <si>
    <t>Демонтаж светодиодной фигуры "Снеговик малый"</t>
  </si>
  <si>
    <t>Демонтаж светодиодной композиции "Ворота"</t>
  </si>
  <si>
    <t>Демонтаж "Северное сияние"</t>
  </si>
  <si>
    <t>Монтаж и подключение к электросети светодиодной композиции "Ворота"</t>
  </si>
  <si>
    <t xml:space="preserve">                                  на оказание услуг по празднично-тематическому оформлению территории городского округа Чехов к празднованию "Нового года и Рождества Христова"
</t>
  </si>
  <si>
    <t>метр</t>
  </si>
  <si>
    <t>Плакаты А3</t>
  </si>
  <si>
    <t>Монтаж светодиодной композиции на здании Администрации</t>
  </si>
  <si>
    <t>Монтаж и подключение к электросети светодиодной композиции "Замок Снежной королевы"</t>
  </si>
  <si>
    <t>Монтаж и подключение к электросети светодиодной фигуры "Звезда"</t>
  </si>
  <si>
    <t>Монтаж композиции "Северное сияние"</t>
  </si>
  <si>
    <t>Монтаж светодиодных композиций "Фигуры"</t>
  </si>
  <si>
    <t>Демонтаж светодиодной композиции на здании Администрации</t>
  </si>
  <si>
    <t>Демонтаж светодиодной композиции "Замок Снежной королевы"</t>
  </si>
  <si>
    <t>Демонтаж светодиодной фигуры "Звезда"</t>
  </si>
  <si>
    <t>Демонтаж светодиодной композиции "Фигуры"</t>
  </si>
  <si>
    <t>Декоративное оформление баннером и дюралайтом городских стелл</t>
  </si>
  <si>
    <t>Монтаж декоративного оформления городских стел</t>
  </si>
  <si>
    <t>Демонтаж декоративного оформления городских стел</t>
  </si>
  <si>
    <t>Ремонт светодиодной фигуры "Снежная королева"</t>
  </si>
  <si>
    <t>Проверка работоспособности, ремонт светодиодных конструкций на опорах освещения</t>
  </si>
  <si>
    <t>Проверка работоспособности и ремонт светодиодной композиции "Замок снежной королевы"</t>
  </si>
  <si>
    <t>Проверка работоспособности и ремонт арки светодиодной "Ворота"</t>
  </si>
  <si>
    <t>Исходя из вышеизложенного, считаем целесообразным определить (максимальную) цену муниципального договора на оказание услуг по празднично-тематическому оформлению территории городского округа Чехов к празднованию "Нового года и Рождества Христова" -  750 000,00 (Семьсот пятьдесят тысяч) рублей 00 копеек.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</si>
</sst>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;[Red]#,##0.00"/>
    <numFmt numFmtId="174" formatCode="#,##0.00000;[Red]#,##0.00000"/>
    <numFmt numFmtId="175" formatCode="#,##0;[Red]#,##0"/>
    <numFmt numFmtId="176" formatCode="#,##0.0000000;[Red]#,##0.0000000"/>
    <numFmt numFmtId="177" formatCode="0.000000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000;[Red]#,##0.000000"/>
    <numFmt numFmtId="184" formatCode="#,##0.0000;[Red]#,##0.0000"/>
    <numFmt numFmtId="185" formatCode="#,##0.000;[Red]#,##0.000"/>
    <numFmt numFmtId="186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FF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8" fillId="32" borderId="0" xfId="0" applyFont="1" applyFill="1" applyBorder="1" applyAlignment="1">
      <alignment horizontal="center" vertical="center" wrapText="1"/>
    </xf>
    <xf numFmtId="0" fontId="48" fillId="32" borderId="0" xfId="0" applyFont="1" applyFill="1" applyAlignment="1">
      <alignment horizontal="center" vertical="center" wrapText="1"/>
    </xf>
    <xf numFmtId="176" fontId="48" fillId="32" borderId="10" xfId="0" applyNumberFormat="1" applyFont="1" applyFill="1" applyBorder="1" applyAlignment="1">
      <alignment horizontal="center" vertical="center" wrapText="1"/>
    </xf>
    <xf numFmtId="172" fontId="48" fillId="32" borderId="0" xfId="0" applyNumberFormat="1" applyFont="1" applyFill="1" applyAlignment="1">
      <alignment horizontal="center" vertical="center" wrapText="1"/>
    </xf>
    <xf numFmtId="0" fontId="48" fillId="32" borderId="0" xfId="0" applyFont="1" applyFill="1" applyAlignment="1">
      <alignment horizontal="center" vertical="center" wrapText="1"/>
    </xf>
    <xf numFmtId="2" fontId="48" fillId="32" borderId="0" xfId="0" applyNumberFormat="1" applyFont="1" applyFill="1" applyAlignment="1">
      <alignment horizontal="center" vertical="center" wrapText="1"/>
    </xf>
    <xf numFmtId="172" fontId="49" fillId="32" borderId="0" xfId="0" applyNumberFormat="1" applyFont="1" applyFill="1" applyAlignment="1">
      <alignment horizontal="center" vertical="center" wrapText="1"/>
    </xf>
    <xf numFmtId="0" fontId="49" fillId="32" borderId="10" xfId="0" applyFont="1" applyFill="1" applyBorder="1" applyAlignment="1">
      <alignment horizontal="center" vertical="center" wrapText="1"/>
    </xf>
    <xf numFmtId="177" fontId="48" fillId="32" borderId="0" xfId="0" applyNumberFormat="1" applyFont="1" applyFill="1" applyAlignment="1">
      <alignment horizontal="center" vertical="center" wrapText="1"/>
    </xf>
    <xf numFmtId="172" fontId="48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8" fillId="32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72" fontId="48" fillId="0" borderId="0" xfId="0" applyNumberFormat="1" applyFont="1" applyFill="1" applyAlignment="1">
      <alignment horizontal="center" vertical="center" wrapText="1"/>
    </xf>
    <xf numFmtId="4" fontId="48" fillId="3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/>
    </xf>
    <xf numFmtId="0" fontId="48" fillId="32" borderId="10" xfId="0" applyFont="1" applyFill="1" applyBorder="1" applyAlignment="1">
      <alignment horizontal="center" vertical="center" wrapText="1"/>
    </xf>
    <xf numFmtId="177" fontId="48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73" fontId="48" fillId="32" borderId="10" xfId="0" applyNumberFormat="1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 wrapText="1"/>
    </xf>
    <xf numFmtId="177" fontId="48" fillId="32" borderId="10" xfId="0" applyNumberFormat="1" applyFont="1" applyFill="1" applyBorder="1" applyAlignment="1">
      <alignment horizontal="center" vertical="center" wrapText="1"/>
    </xf>
    <xf numFmtId="0" fontId="48" fillId="32" borderId="11" xfId="0" applyFont="1" applyFill="1" applyBorder="1" applyAlignment="1">
      <alignment horizontal="center" vertical="center" wrapText="1"/>
    </xf>
    <xf numFmtId="0" fontId="48" fillId="32" borderId="12" xfId="0" applyFont="1" applyFill="1" applyBorder="1" applyAlignment="1">
      <alignment horizontal="center" vertical="center" wrapText="1"/>
    </xf>
    <xf numFmtId="2" fontId="48" fillId="32" borderId="11" xfId="0" applyNumberFormat="1" applyFont="1" applyFill="1" applyBorder="1" applyAlignment="1">
      <alignment horizontal="center" vertical="center" wrapText="1"/>
    </xf>
    <xf numFmtId="172" fontId="48" fillId="0" borderId="11" xfId="0" applyNumberFormat="1" applyFont="1" applyFill="1" applyBorder="1" applyAlignment="1">
      <alignment horizontal="center" vertical="center" wrapText="1"/>
    </xf>
    <xf numFmtId="173" fontId="48" fillId="32" borderId="12" xfId="0" applyNumberFormat="1" applyFont="1" applyFill="1" applyBorder="1" applyAlignment="1">
      <alignment horizontal="center" vertical="center" wrapText="1"/>
    </xf>
    <xf numFmtId="176" fontId="48" fillId="32" borderId="12" xfId="0" applyNumberFormat="1" applyFont="1" applyFill="1" applyBorder="1" applyAlignment="1">
      <alignment horizontal="center" vertical="center" wrapText="1"/>
    </xf>
    <xf numFmtId="177" fontId="48" fillId="32" borderId="12" xfId="0" applyNumberFormat="1" applyFont="1" applyFill="1" applyBorder="1" applyAlignment="1">
      <alignment horizontal="center" vertical="center" wrapText="1"/>
    </xf>
    <xf numFmtId="4" fontId="48" fillId="32" borderId="12" xfId="0" applyNumberFormat="1" applyFont="1" applyFill="1" applyBorder="1" applyAlignment="1">
      <alignment horizontal="center" vertical="center" wrapText="1"/>
    </xf>
    <xf numFmtId="172" fontId="49" fillId="32" borderId="11" xfId="0" applyNumberFormat="1" applyFont="1" applyFill="1" applyBorder="1" applyAlignment="1">
      <alignment horizontal="center" vertical="center" wrapText="1"/>
    </xf>
    <xf numFmtId="0" fontId="50" fillId="32" borderId="0" xfId="0" applyFont="1" applyFill="1" applyAlignment="1">
      <alignment horizontal="center" vertical="center" wrapText="1"/>
    </xf>
    <xf numFmtId="0" fontId="48" fillId="32" borderId="12" xfId="0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 wrapText="1"/>
    </xf>
    <xf numFmtId="177" fontId="48" fillId="32" borderId="10" xfId="0" applyNumberFormat="1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 wrapText="1"/>
    </xf>
    <xf numFmtId="177" fontId="48" fillId="32" borderId="10" xfId="0" applyNumberFormat="1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 wrapText="1"/>
    </xf>
    <xf numFmtId="177" fontId="48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8" fillId="32" borderId="10" xfId="0" applyFont="1" applyFill="1" applyBorder="1" applyAlignment="1">
      <alignment horizontal="center" vertical="center" wrapText="1"/>
    </xf>
    <xf numFmtId="177" fontId="48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8" fillId="32" borderId="10" xfId="0" applyFont="1" applyFill="1" applyBorder="1" applyAlignment="1">
      <alignment horizontal="center" vertical="center" wrapText="1"/>
    </xf>
    <xf numFmtId="177" fontId="48" fillId="32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48" fillId="32" borderId="10" xfId="0" applyFont="1" applyFill="1" applyBorder="1" applyAlignment="1">
      <alignment horizontal="center" vertical="center" wrapText="1"/>
    </xf>
    <xf numFmtId="0" fontId="48" fillId="32" borderId="11" xfId="0" applyFont="1" applyFill="1" applyBorder="1" applyAlignment="1">
      <alignment horizontal="center" vertical="center" wrapText="1"/>
    </xf>
    <xf numFmtId="0" fontId="48" fillId="32" borderId="15" xfId="0" applyFont="1" applyFill="1" applyBorder="1" applyAlignment="1">
      <alignment horizontal="center" vertical="center" wrapText="1"/>
    </xf>
    <xf numFmtId="0" fontId="49" fillId="32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172" fontId="48" fillId="32" borderId="10" xfId="0" applyNumberFormat="1" applyFont="1" applyFill="1" applyBorder="1" applyAlignment="1">
      <alignment horizontal="center" vertical="center" wrapText="1"/>
    </xf>
    <xf numFmtId="172" fontId="48" fillId="32" borderId="11" xfId="0" applyNumberFormat="1" applyFont="1" applyFill="1" applyBorder="1" applyAlignment="1">
      <alignment horizontal="center" vertical="center" wrapText="1"/>
    </xf>
    <xf numFmtId="177" fontId="48" fillId="32" borderId="10" xfId="0" applyNumberFormat="1" applyFont="1" applyFill="1" applyBorder="1" applyAlignment="1">
      <alignment horizontal="center" vertical="center" wrapText="1"/>
    </xf>
    <xf numFmtId="177" fontId="48" fillId="32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/>
    </xf>
    <xf numFmtId="0" fontId="2" fillId="32" borderId="13" xfId="0" applyFont="1" applyFill="1" applyBorder="1" applyAlignment="1">
      <alignment horizontal="left" wrapText="1"/>
    </xf>
    <xf numFmtId="0" fontId="7" fillId="32" borderId="14" xfId="0" applyFont="1" applyFill="1" applyBorder="1" applyAlignment="1">
      <alignment horizontal="left" wrapText="1"/>
    </xf>
    <xf numFmtId="0" fontId="7" fillId="32" borderId="16" xfId="0" applyFont="1" applyFill="1" applyBorder="1" applyAlignment="1">
      <alignment horizontal="left" wrapText="1"/>
    </xf>
    <xf numFmtId="0" fontId="48" fillId="32" borderId="13" xfId="0" applyFont="1" applyFill="1" applyBorder="1" applyAlignment="1">
      <alignment horizontal="center" vertical="center" wrapText="1"/>
    </xf>
    <xf numFmtId="0" fontId="48" fillId="32" borderId="14" xfId="0" applyFont="1" applyFill="1" applyBorder="1" applyAlignment="1">
      <alignment horizontal="center" vertical="center" wrapText="1"/>
    </xf>
    <xf numFmtId="0" fontId="48" fillId="32" borderId="16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left" vertical="center" wrapText="1"/>
    </xf>
    <xf numFmtId="0" fontId="52" fillId="32" borderId="17" xfId="0" applyFont="1" applyFill="1" applyBorder="1" applyAlignment="1">
      <alignment horizontal="center" vertical="center" wrapText="1"/>
    </xf>
    <xf numFmtId="0" fontId="52" fillId="32" borderId="18" xfId="0" applyFont="1" applyFill="1" applyBorder="1" applyAlignment="1">
      <alignment horizontal="center" vertical="center" wrapText="1"/>
    </xf>
    <xf numFmtId="0" fontId="52" fillId="32" borderId="1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172" fontId="49" fillId="0" borderId="2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64</xdr:row>
      <xdr:rowOff>95250</xdr:rowOff>
    </xdr:from>
    <xdr:to>
      <xdr:col>8</xdr:col>
      <xdr:colOff>209550</xdr:colOff>
      <xdr:row>68</xdr:row>
      <xdr:rowOff>561975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3909000"/>
          <a:ext cx="63912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9</xdr:row>
      <xdr:rowOff>923925</xdr:rowOff>
    </xdr:from>
    <xdr:to>
      <xdr:col>15</xdr:col>
      <xdr:colOff>800100</xdr:colOff>
      <xdr:row>9</xdr:row>
      <xdr:rowOff>1314450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01675" y="3467100"/>
          <a:ext cx="781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9</xdr:row>
      <xdr:rowOff>923925</xdr:rowOff>
    </xdr:from>
    <xdr:to>
      <xdr:col>15</xdr:col>
      <xdr:colOff>800100</xdr:colOff>
      <xdr:row>9</xdr:row>
      <xdr:rowOff>1314450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01675" y="3467100"/>
          <a:ext cx="781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79"/>
  <sheetViews>
    <sheetView tabSelected="1" view="pageBreakPreview" zoomScale="70" zoomScaleNormal="70" zoomScaleSheetLayoutView="70" zoomScalePageLayoutView="0" workbookViewId="0" topLeftCell="A4">
      <selection activeCell="W72" sqref="W72"/>
    </sheetView>
  </sheetViews>
  <sheetFormatPr defaultColWidth="9.140625" defaultRowHeight="15"/>
  <cols>
    <col min="1" max="1" width="4.57421875" style="2" customWidth="1"/>
    <col min="2" max="2" width="30.00390625" style="2" customWidth="1"/>
    <col min="3" max="3" width="14.57421875" style="2" customWidth="1"/>
    <col min="4" max="4" width="7.7109375" style="6" customWidth="1"/>
    <col min="5" max="5" width="12.28125" style="10" customWidth="1"/>
    <col min="6" max="6" width="12.140625" style="10" customWidth="1"/>
    <col min="7" max="7" width="12.28125" style="10" customWidth="1"/>
    <col min="8" max="8" width="12.7109375" style="4" customWidth="1"/>
    <col min="9" max="9" width="9.421875" style="2" customWidth="1"/>
    <col min="10" max="10" width="16.8515625" style="2" customWidth="1"/>
    <col min="11" max="11" width="13.140625" style="2" customWidth="1"/>
    <col min="12" max="12" width="16.8515625" style="2" customWidth="1"/>
    <col min="13" max="13" width="15.7109375" style="9" customWidth="1"/>
    <col min="14" max="14" width="19.28125" style="7" customWidth="1"/>
    <col min="15" max="15" width="3.140625" style="2" customWidth="1"/>
    <col min="16" max="16" width="15.140625" style="2" customWidth="1"/>
    <col min="17" max="17" width="18.57421875" style="2" customWidth="1"/>
    <col min="18" max="18" width="9.140625" style="2" customWidth="1"/>
    <col min="19" max="19" width="6.7109375" style="2" customWidth="1"/>
    <col min="20" max="20" width="9.140625" style="2" hidden="1" customWidth="1"/>
    <col min="21" max="21" width="9.140625" style="2" customWidth="1"/>
    <col min="22" max="22" width="13.00390625" style="2" customWidth="1"/>
    <col min="23" max="29" width="9.140625" style="2" customWidth="1"/>
    <col min="30" max="30" width="13.28125" style="2" customWidth="1"/>
    <col min="31" max="31" width="12.00390625" style="2" customWidth="1"/>
    <col min="32" max="32" width="12.57421875" style="2" customWidth="1"/>
    <col min="33" max="33" width="17.57421875" style="2" customWidth="1"/>
    <col min="34" max="34" width="14.28125" style="2" customWidth="1"/>
    <col min="35" max="16384" width="9.140625" style="2" customWidth="1"/>
  </cols>
  <sheetData>
    <row r="1" ht="15" customHeight="1"/>
    <row r="2" spans="1:14" ht="15" customHeight="1">
      <c r="A2" s="56" t="s">
        <v>30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ht="15" customHeight="1"/>
    <row r="4" spans="1:14" ht="15" customHeight="1">
      <c r="A4" s="53" t="s">
        <v>42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s="18" customFormat="1" ht="39" customHeight="1">
      <c r="A5" s="63" t="s">
        <v>28</v>
      </c>
      <c r="B5" s="63"/>
      <c r="C5" s="64" t="s">
        <v>71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1:14" ht="56.25" customHeight="1">
      <c r="A6" s="53" t="s">
        <v>29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ht="15" customHeight="1"/>
    <row r="8" spans="1:14" ht="15" customHeight="1">
      <c r="A8" s="57" t="s">
        <v>31</v>
      </c>
      <c r="B8" s="57"/>
      <c r="C8" s="57"/>
      <c r="D8" s="57"/>
      <c r="E8" s="57"/>
      <c r="F8" s="57"/>
      <c r="G8" s="57"/>
      <c r="H8" s="58" t="s">
        <v>32</v>
      </c>
      <c r="I8" s="58"/>
      <c r="J8" s="58"/>
      <c r="K8" s="58"/>
      <c r="L8" s="58"/>
      <c r="M8" s="58"/>
      <c r="N8" s="58"/>
    </row>
    <row r="9" spans="1:14" s="1" customFormat="1" ht="15" customHeight="1">
      <c r="A9" s="51" t="s">
        <v>33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1:16" ht="103.5" customHeight="1">
      <c r="A10" s="53" t="s">
        <v>0</v>
      </c>
      <c r="B10" s="54" t="s">
        <v>1</v>
      </c>
      <c r="C10" s="53" t="s">
        <v>2</v>
      </c>
      <c r="D10" s="53"/>
      <c r="E10" s="17" t="s">
        <v>39</v>
      </c>
      <c r="F10" s="17" t="s">
        <v>40</v>
      </c>
      <c r="G10" s="17" t="s">
        <v>41</v>
      </c>
      <c r="H10" s="59" t="s">
        <v>10</v>
      </c>
      <c r="I10" s="53" t="s">
        <v>7</v>
      </c>
      <c r="J10" s="53" t="s">
        <v>8</v>
      </c>
      <c r="K10" s="53" t="s">
        <v>9</v>
      </c>
      <c r="L10" s="53" t="s">
        <v>6</v>
      </c>
      <c r="M10" s="61" t="s">
        <v>11</v>
      </c>
      <c r="N10" s="8" t="s">
        <v>27</v>
      </c>
      <c r="P10" s="16" t="s">
        <v>26</v>
      </c>
    </row>
    <row r="11" spans="1:14" ht="26.25" thickBot="1">
      <c r="A11" s="54"/>
      <c r="B11" s="55"/>
      <c r="C11" s="27" t="s">
        <v>3</v>
      </c>
      <c r="D11" s="29" t="s">
        <v>4</v>
      </c>
      <c r="E11" s="30" t="s">
        <v>5</v>
      </c>
      <c r="F11" s="30" t="s">
        <v>5</v>
      </c>
      <c r="G11" s="30" t="s">
        <v>5</v>
      </c>
      <c r="H11" s="60"/>
      <c r="I11" s="54"/>
      <c r="J11" s="54"/>
      <c r="K11" s="54"/>
      <c r="L11" s="54"/>
      <c r="M11" s="62"/>
      <c r="N11" s="35" t="s">
        <v>25</v>
      </c>
    </row>
    <row r="12" spans="1:14" s="12" customFormat="1" ht="14.25" customHeight="1" thickBot="1">
      <c r="A12" s="71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3"/>
    </row>
    <row r="13" spans="1:31" s="5" customFormat="1" ht="21.75" customHeight="1">
      <c r="A13" s="28">
        <v>1</v>
      </c>
      <c r="B13" s="47" t="s">
        <v>43</v>
      </c>
      <c r="C13" s="44" t="s">
        <v>34</v>
      </c>
      <c r="D13" s="44">
        <v>1</v>
      </c>
      <c r="E13" s="31">
        <v>4500</v>
      </c>
      <c r="F13" s="31">
        <v>4000</v>
      </c>
      <c r="G13" s="31">
        <v>5000</v>
      </c>
      <c r="H13" s="31">
        <f>ROUNDDOWN(AVERAGE(E13,F13,G13),2)</f>
        <v>4500</v>
      </c>
      <c r="I13" s="28">
        <f>COUNT(E13:G13)</f>
        <v>3</v>
      </c>
      <c r="J13" s="32">
        <f>STDEV(E13,F13,G13)</f>
        <v>500</v>
      </c>
      <c r="K13" s="32">
        <f>J13/H13*100</f>
        <v>11.11111111111111</v>
      </c>
      <c r="L13" s="28" t="str">
        <f>IF(K13&lt;33,"ОДНОРОДНЫЕ","НЕОДНОРОДНЫЕ")</f>
        <v>ОДНОРОДНЫЕ</v>
      </c>
      <c r="M13" s="33">
        <f>H13</f>
        <v>4500</v>
      </c>
      <c r="N13" s="34">
        <f>D13*M13</f>
        <v>4500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14" s="12" customFormat="1" ht="22.5" customHeight="1">
      <c r="A14" s="28">
        <v>2</v>
      </c>
      <c r="B14" s="47" t="s">
        <v>45</v>
      </c>
      <c r="C14" s="44" t="s">
        <v>34</v>
      </c>
      <c r="D14" s="44">
        <v>32</v>
      </c>
      <c r="E14" s="31">
        <v>400</v>
      </c>
      <c r="F14" s="31">
        <v>500</v>
      </c>
      <c r="G14" s="31">
        <v>450</v>
      </c>
      <c r="H14" s="24">
        <f aca="true" t="shared" si="0" ref="H14:H21">ROUNDDOWN(AVERAGE(E14,F14,G14),2)</f>
        <v>450</v>
      </c>
      <c r="I14" s="19">
        <f aca="true" t="shared" si="1" ref="I14:I21">COUNT(E14:G14)</f>
        <v>3</v>
      </c>
      <c r="J14" s="3">
        <f aca="true" t="shared" si="2" ref="J14:J21">STDEV(E14,F14,G14)</f>
        <v>50</v>
      </c>
      <c r="K14" s="3">
        <f aca="true" t="shared" si="3" ref="K14:K21">J14/H14*100</f>
        <v>11.11111111111111</v>
      </c>
      <c r="L14" s="19" t="str">
        <f aca="true" t="shared" si="4" ref="L14:L21">IF(K14&lt;33,"ОДНОРОДНЫЕ","НЕОДНОРОДНЫЕ")</f>
        <v>ОДНОРОДНЫЕ</v>
      </c>
      <c r="M14" s="20">
        <f aca="true" t="shared" si="5" ref="M14:M21">H14</f>
        <v>450</v>
      </c>
      <c r="N14" s="34">
        <f aca="true" t="shared" si="6" ref="N14:N61">D14*M14</f>
        <v>14400</v>
      </c>
    </row>
    <row r="15" spans="1:14" s="12" customFormat="1" ht="22.5" customHeight="1">
      <c r="A15" s="37">
        <v>3</v>
      </c>
      <c r="B15" s="47" t="s">
        <v>35</v>
      </c>
      <c r="C15" s="44" t="s">
        <v>34</v>
      </c>
      <c r="D15" s="44">
        <v>5</v>
      </c>
      <c r="E15" s="31">
        <v>4000</v>
      </c>
      <c r="F15" s="31">
        <v>5508</v>
      </c>
      <c r="G15" s="31">
        <v>5000</v>
      </c>
      <c r="H15" s="24">
        <f t="shared" si="0"/>
        <v>4836</v>
      </c>
      <c r="I15" s="19">
        <f t="shared" si="1"/>
        <v>3</v>
      </c>
      <c r="J15" s="3">
        <f t="shared" si="2"/>
        <v>767.2600602142666</v>
      </c>
      <c r="K15" s="3">
        <f t="shared" si="3"/>
        <v>15.865592642974907</v>
      </c>
      <c r="L15" s="19" t="str">
        <f t="shared" si="4"/>
        <v>ОДНОРОДНЫЕ</v>
      </c>
      <c r="M15" s="20">
        <f t="shared" si="5"/>
        <v>4836</v>
      </c>
      <c r="N15" s="34">
        <f t="shared" si="6"/>
        <v>24180</v>
      </c>
    </row>
    <row r="16" spans="1:14" s="12" customFormat="1" ht="21.75" customHeight="1">
      <c r="A16" s="37">
        <v>4</v>
      </c>
      <c r="B16" s="47" t="s">
        <v>36</v>
      </c>
      <c r="C16" s="44" t="s">
        <v>34</v>
      </c>
      <c r="D16" s="44">
        <v>7</v>
      </c>
      <c r="E16" s="31">
        <v>3500</v>
      </c>
      <c r="F16" s="31">
        <v>3000</v>
      </c>
      <c r="G16" s="31">
        <v>4000</v>
      </c>
      <c r="H16" s="24">
        <f t="shared" si="0"/>
        <v>3500</v>
      </c>
      <c r="I16" s="19">
        <f t="shared" si="1"/>
        <v>3</v>
      </c>
      <c r="J16" s="3">
        <f t="shared" si="2"/>
        <v>500</v>
      </c>
      <c r="K16" s="3">
        <f t="shared" si="3"/>
        <v>14.285714285714285</v>
      </c>
      <c r="L16" s="19" t="str">
        <f t="shared" si="4"/>
        <v>ОДНОРОДНЫЕ</v>
      </c>
      <c r="M16" s="20">
        <f t="shared" si="5"/>
        <v>3500</v>
      </c>
      <c r="N16" s="34">
        <f t="shared" si="6"/>
        <v>24500</v>
      </c>
    </row>
    <row r="17" spans="1:14" s="12" customFormat="1" ht="31.5" customHeight="1">
      <c r="A17" s="37">
        <v>5</v>
      </c>
      <c r="B17" s="47" t="s">
        <v>37</v>
      </c>
      <c r="C17" s="44" t="s">
        <v>34</v>
      </c>
      <c r="D17" s="44">
        <v>2</v>
      </c>
      <c r="E17" s="31">
        <v>7000</v>
      </c>
      <c r="F17" s="31">
        <v>8880</v>
      </c>
      <c r="G17" s="31">
        <v>8000</v>
      </c>
      <c r="H17" s="24">
        <f t="shared" si="0"/>
        <v>7960</v>
      </c>
      <c r="I17" s="19">
        <f t="shared" si="1"/>
        <v>3</v>
      </c>
      <c r="J17" s="3">
        <f t="shared" si="2"/>
        <v>940.6380813043878</v>
      </c>
      <c r="K17" s="3">
        <f t="shared" si="3"/>
        <v>11.817061322919445</v>
      </c>
      <c r="L17" s="19" t="str">
        <f t="shared" si="4"/>
        <v>ОДНОРОДНЫЕ</v>
      </c>
      <c r="M17" s="20">
        <f t="shared" si="5"/>
        <v>7960</v>
      </c>
      <c r="N17" s="34">
        <f t="shared" si="6"/>
        <v>15920</v>
      </c>
    </row>
    <row r="18" spans="1:14" s="12" customFormat="1" ht="23.25" customHeight="1">
      <c r="A18" s="37">
        <v>6</v>
      </c>
      <c r="B18" s="47" t="s">
        <v>38</v>
      </c>
      <c r="C18" s="44" t="s">
        <v>34</v>
      </c>
      <c r="D18" s="44">
        <v>2</v>
      </c>
      <c r="E18" s="31">
        <v>4000</v>
      </c>
      <c r="F18" s="31">
        <v>4380</v>
      </c>
      <c r="G18" s="31">
        <v>3500</v>
      </c>
      <c r="H18" s="24">
        <f>ROUNDDOWN(AVERAGE(E18,F18,G18),2)</f>
        <v>3960</v>
      </c>
      <c r="I18" s="38">
        <f>COUNT(E18:G18)</f>
        <v>3</v>
      </c>
      <c r="J18" s="3">
        <f>STDEV(E18,F18,G18)</f>
        <v>441.36152981427824</v>
      </c>
      <c r="K18" s="3">
        <f>J18/H18*100</f>
        <v>11.145493177128238</v>
      </c>
      <c r="L18" s="38" t="str">
        <f>IF(K18&lt;33,"ОДНОРОДНЫЕ","НЕОДНОРОДНЫЕ")</f>
        <v>ОДНОРОДНЫЕ</v>
      </c>
      <c r="M18" s="39">
        <f>H18</f>
        <v>3960</v>
      </c>
      <c r="N18" s="34">
        <f t="shared" si="6"/>
        <v>7920</v>
      </c>
    </row>
    <row r="19" spans="1:14" s="12" customFormat="1" ht="39" customHeight="1">
      <c r="A19" s="37">
        <v>7</v>
      </c>
      <c r="B19" s="47" t="s">
        <v>46</v>
      </c>
      <c r="C19" s="44" t="s">
        <v>72</v>
      </c>
      <c r="D19" s="44">
        <v>450</v>
      </c>
      <c r="E19" s="31">
        <v>350</v>
      </c>
      <c r="F19" s="31">
        <v>300</v>
      </c>
      <c r="G19" s="31">
        <v>321</v>
      </c>
      <c r="H19" s="24">
        <f t="shared" si="0"/>
        <v>323.66</v>
      </c>
      <c r="I19" s="19">
        <f t="shared" si="1"/>
        <v>3</v>
      </c>
      <c r="J19" s="3">
        <f t="shared" si="2"/>
        <v>25.106440076867397</v>
      </c>
      <c r="K19" s="3">
        <f t="shared" si="3"/>
        <v>7.757041363426866</v>
      </c>
      <c r="L19" s="19" t="str">
        <f t="shared" si="4"/>
        <v>ОДНОРОДНЫЕ</v>
      </c>
      <c r="M19" s="20">
        <f t="shared" si="5"/>
        <v>323.66</v>
      </c>
      <c r="N19" s="34">
        <f t="shared" si="6"/>
        <v>145647</v>
      </c>
    </row>
    <row r="20" spans="1:14" s="12" customFormat="1" ht="39" customHeight="1">
      <c r="A20" s="37">
        <v>8</v>
      </c>
      <c r="B20" s="47" t="s">
        <v>73</v>
      </c>
      <c r="C20" s="44" t="s">
        <v>34</v>
      </c>
      <c r="D20" s="44">
        <v>200</v>
      </c>
      <c r="E20" s="31">
        <v>45</v>
      </c>
      <c r="F20" s="31">
        <v>32</v>
      </c>
      <c r="G20" s="31">
        <v>40</v>
      </c>
      <c r="H20" s="24">
        <f>ROUNDDOWN(AVERAGE(E20,F20,G20),2)</f>
        <v>39</v>
      </c>
      <c r="I20" s="25">
        <f>COUNT(E20:G20)</f>
        <v>3</v>
      </c>
      <c r="J20" s="3">
        <f>STDEV(E20,F20,G20)</f>
        <v>6.557438524302</v>
      </c>
      <c r="K20" s="3">
        <f>J20/H20*100</f>
        <v>16.813944934107695</v>
      </c>
      <c r="L20" s="25" t="str">
        <f>IF(K20&lt;33,"ОДНОРОДНЫЕ","НЕОДНОРОДНЫЕ")</f>
        <v>ОДНОРОДНЫЕ</v>
      </c>
      <c r="M20" s="26">
        <f>H20</f>
        <v>39</v>
      </c>
      <c r="N20" s="34">
        <f t="shared" si="6"/>
        <v>7800</v>
      </c>
    </row>
    <row r="21" spans="1:14" s="12" customFormat="1" ht="48" customHeight="1">
      <c r="A21" s="37">
        <v>9</v>
      </c>
      <c r="B21" s="47" t="s">
        <v>47</v>
      </c>
      <c r="C21" s="44" t="s">
        <v>34</v>
      </c>
      <c r="D21" s="44">
        <v>1</v>
      </c>
      <c r="E21" s="31">
        <v>9500</v>
      </c>
      <c r="F21" s="31">
        <v>10200</v>
      </c>
      <c r="G21" s="31">
        <v>10000</v>
      </c>
      <c r="H21" s="24">
        <f t="shared" si="0"/>
        <v>9900</v>
      </c>
      <c r="I21" s="19">
        <f t="shared" si="1"/>
        <v>3</v>
      </c>
      <c r="J21" s="3">
        <f t="shared" si="2"/>
        <v>360.5551275463989</v>
      </c>
      <c r="K21" s="3">
        <f t="shared" si="3"/>
        <v>3.641970985317161</v>
      </c>
      <c r="L21" s="19" t="str">
        <f t="shared" si="4"/>
        <v>ОДНОРОДНЫЕ</v>
      </c>
      <c r="M21" s="20">
        <f t="shared" si="5"/>
        <v>9900</v>
      </c>
      <c r="N21" s="34">
        <f t="shared" si="6"/>
        <v>9900</v>
      </c>
    </row>
    <row r="22" spans="1:14" s="12" customFormat="1" ht="42.75" customHeight="1">
      <c r="A22" s="37">
        <v>10</v>
      </c>
      <c r="B22" s="47" t="s">
        <v>89</v>
      </c>
      <c r="C22" s="44" t="s">
        <v>34</v>
      </c>
      <c r="D22" s="44">
        <v>3</v>
      </c>
      <c r="E22" s="31">
        <v>1750</v>
      </c>
      <c r="F22" s="31">
        <v>1200</v>
      </c>
      <c r="G22" s="31">
        <v>2000</v>
      </c>
      <c r="H22" s="24">
        <f aca="true" t="shared" si="7" ref="H22:H44">ROUNDDOWN(AVERAGE(E22,F22,G22),2)</f>
        <v>1650</v>
      </c>
      <c r="I22" s="48">
        <f aca="true" t="shared" si="8" ref="I22:I44">COUNT(E22:G22)</f>
        <v>3</v>
      </c>
      <c r="J22" s="3">
        <f aca="true" t="shared" si="9" ref="J22:J44">STDEV(E22,F22,G22)</f>
        <v>409.2676385936225</v>
      </c>
      <c r="K22" s="3">
        <f aca="true" t="shared" si="10" ref="K22:K44">J22/H22*100</f>
        <v>24.804099308704394</v>
      </c>
      <c r="L22" s="48" t="str">
        <f aca="true" t="shared" si="11" ref="L22:L61">IF(K22&lt;33,"ОДНОРОДНЫЕ","НЕОДНОРОДНЫЕ")</f>
        <v>ОДНОРОДНЫЕ</v>
      </c>
      <c r="M22" s="49">
        <f aca="true" t="shared" si="12" ref="M22:M44">H22</f>
        <v>1650</v>
      </c>
      <c r="N22" s="34">
        <f t="shared" si="6"/>
        <v>4950</v>
      </c>
    </row>
    <row r="23" spans="1:14" s="12" customFormat="1" ht="44.25" customHeight="1">
      <c r="A23" s="37">
        <v>11</v>
      </c>
      <c r="B23" s="47" t="s">
        <v>83</v>
      </c>
      <c r="C23" s="44" t="s">
        <v>34</v>
      </c>
      <c r="D23" s="44">
        <v>4</v>
      </c>
      <c r="E23" s="31">
        <v>7500</v>
      </c>
      <c r="F23" s="31">
        <v>8500</v>
      </c>
      <c r="G23" s="31">
        <v>8000</v>
      </c>
      <c r="H23" s="24">
        <f t="shared" si="7"/>
        <v>8000</v>
      </c>
      <c r="I23" s="40">
        <f t="shared" si="8"/>
        <v>3</v>
      </c>
      <c r="J23" s="3">
        <f t="shared" si="9"/>
        <v>500</v>
      </c>
      <c r="K23" s="3">
        <f t="shared" si="10"/>
        <v>6.25</v>
      </c>
      <c r="L23" s="40" t="str">
        <f t="shared" si="11"/>
        <v>ОДНОРОДНЫЕ</v>
      </c>
      <c r="M23" s="41">
        <f t="shared" si="12"/>
        <v>8000</v>
      </c>
      <c r="N23" s="34">
        <f t="shared" si="6"/>
        <v>32000</v>
      </c>
    </row>
    <row r="24" spans="1:14" s="12" customFormat="1" ht="54.75" customHeight="1">
      <c r="A24" s="37">
        <v>12</v>
      </c>
      <c r="B24" s="47" t="s">
        <v>88</v>
      </c>
      <c r="C24" s="44" t="s">
        <v>34</v>
      </c>
      <c r="D24" s="44">
        <v>1</v>
      </c>
      <c r="E24" s="31">
        <v>5500</v>
      </c>
      <c r="F24" s="31">
        <v>4000</v>
      </c>
      <c r="G24" s="31">
        <v>6190</v>
      </c>
      <c r="H24" s="24">
        <f>ROUNDDOWN(AVERAGE(E24,F24,G24),2)</f>
        <v>5230</v>
      </c>
      <c r="I24" s="48">
        <f>COUNT(E24:G24)</f>
        <v>3</v>
      </c>
      <c r="J24" s="3">
        <f>STDEV(E24,F24,G24)</f>
        <v>1119.6874563912913</v>
      </c>
      <c r="K24" s="3">
        <f>J24/H24*100</f>
        <v>21.408937980713027</v>
      </c>
      <c r="L24" s="48" t="str">
        <f>IF(K24&lt;33,"ОДНОРОДНЫЕ","НЕОДНОРОДНЫЕ")</f>
        <v>ОДНОРОДНЫЕ</v>
      </c>
      <c r="M24" s="49">
        <f>H24</f>
        <v>5230</v>
      </c>
      <c r="N24" s="34">
        <f>D24*M24</f>
        <v>5230</v>
      </c>
    </row>
    <row r="25" spans="1:14" s="12" customFormat="1" ht="54.75" customHeight="1">
      <c r="A25" s="37">
        <v>13</v>
      </c>
      <c r="B25" s="47" t="s">
        <v>86</v>
      </c>
      <c r="C25" s="44" t="s">
        <v>34</v>
      </c>
      <c r="D25" s="44">
        <v>1</v>
      </c>
      <c r="E25" s="31">
        <v>5000</v>
      </c>
      <c r="F25" s="31">
        <v>5555</v>
      </c>
      <c r="G25" s="31">
        <v>4700</v>
      </c>
      <c r="H25" s="24">
        <f t="shared" si="7"/>
        <v>5085</v>
      </c>
      <c r="I25" s="45">
        <f>COUNT(E25:G25)</f>
        <v>3</v>
      </c>
      <c r="J25" s="3">
        <f>STDEV(E25,F25,G25)</f>
        <v>433.7914245348794</v>
      </c>
      <c r="K25" s="3">
        <f>J25/H25*100</f>
        <v>8.530804808945515</v>
      </c>
      <c r="L25" s="45" t="str">
        <f>IF(K25&lt;33,"ОДНОРОДНЫЕ","НЕОДНОРОДНЫЕ")</f>
        <v>ОДНОРОДНЫЕ</v>
      </c>
      <c r="M25" s="46">
        <f>H25</f>
        <v>5085</v>
      </c>
      <c r="N25" s="34">
        <f>D25*M25</f>
        <v>5085</v>
      </c>
    </row>
    <row r="26" spans="1:14" s="12" customFormat="1" ht="50.25" customHeight="1">
      <c r="A26" s="37">
        <v>14</v>
      </c>
      <c r="B26" s="47" t="s">
        <v>48</v>
      </c>
      <c r="C26" s="44" t="s">
        <v>34</v>
      </c>
      <c r="D26" s="44">
        <v>120</v>
      </c>
      <c r="E26" s="31">
        <v>43</v>
      </c>
      <c r="F26" s="31">
        <v>60</v>
      </c>
      <c r="G26" s="31">
        <v>50</v>
      </c>
      <c r="H26" s="24">
        <f t="shared" si="7"/>
        <v>51</v>
      </c>
      <c r="I26" s="40">
        <f t="shared" si="8"/>
        <v>3</v>
      </c>
      <c r="J26" s="3">
        <f t="shared" si="9"/>
        <v>8.54400374531753</v>
      </c>
      <c r="K26" s="3">
        <f t="shared" si="10"/>
        <v>16.75294852023045</v>
      </c>
      <c r="L26" s="40" t="str">
        <f t="shared" si="11"/>
        <v>ОДНОРОДНЫЕ</v>
      </c>
      <c r="M26" s="41">
        <f t="shared" si="12"/>
        <v>51</v>
      </c>
      <c r="N26" s="34">
        <f t="shared" si="6"/>
        <v>6120</v>
      </c>
    </row>
    <row r="27" spans="1:14" s="12" customFormat="1" ht="50.25" customHeight="1">
      <c r="A27" s="37">
        <v>15</v>
      </c>
      <c r="B27" s="50" t="s">
        <v>87</v>
      </c>
      <c r="C27" s="44" t="s">
        <v>34</v>
      </c>
      <c r="D27" s="79">
        <v>120</v>
      </c>
      <c r="E27" s="31">
        <v>80</v>
      </c>
      <c r="F27" s="31">
        <v>120</v>
      </c>
      <c r="G27" s="31">
        <v>100</v>
      </c>
      <c r="H27" s="24">
        <f t="shared" si="7"/>
        <v>100</v>
      </c>
      <c r="I27" s="40">
        <f t="shared" si="8"/>
        <v>3</v>
      </c>
      <c r="J27" s="3">
        <f t="shared" si="9"/>
        <v>20</v>
      </c>
      <c r="K27" s="3">
        <f t="shared" si="10"/>
        <v>20</v>
      </c>
      <c r="L27" s="40" t="str">
        <f t="shared" si="11"/>
        <v>ОДНОРОДНЫЕ</v>
      </c>
      <c r="M27" s="41">
        <f t="shared" si="12"/>
        <v>100</v>
      </c>
      <c r="N27" s="34">
        <f t="shared" si="6"/>
        <v>12000</v>
      </c>
    </row>
    <row r="28" spans="1:14" s="12" customFormat="1" ht="50.25" customHeight="1">
      <c r="A28" s="37">
        <v>16</v>
      </c>
      <c r="B28" s="47" t="s">
        <v>49</v>
      </c>
      <c r="C28" s="44" t="s">
        <v>34</v>
      </c>
      <c r="D28" s="44">
        <v>10</v>
      </c>
      <c r="E28" s="31">
        <v>90</v>
      </c>
      <c r="F28" s="31">
        <v>110</v>
      </c>
      <c r="G28" s="31">
        <v>100</v>
      </c>
      <c r="H28" s="24">
        <f t="shared" si="7"/>
        <v>100</v>
      </c>
      <c r="I28" s="40">
        <f t="shared" si="8"/>
        <v>3</v>
      </c>
      <c r="J28" s="3">
        <f t="shared" si="9"/>
        <v>10</v>
      </c>
      <c r="K28" s="3">
        <f t="shared" si="10"/>
        <v>10</v>
      </c>
      <c r="L28" s="40" t="str">
        <f t="shared" si="11"/>
        <v>ОДНОРОДНЫЕ</v>
      </c>
      <c r="M28" s="41">
        <f t="shared" si="12"/>
        <v>100</v>
      </c>
      <c r="N28" s="34">
        <f t="shared" si="6"/>
        <v>1000</v>
      </c>
    </row>
    <row r="29" spans="1:14" s="12" customFormat="1" ht="49.5" customHeight="1">
      <c r="A29" s="37">
        <v>17</v>
      </c>
      <c r="B29" s="47" t="s">
        <v>50</v>
      </c>
      <c r="C29" s="44" t="s">
        <v>34</v>
      </c>
      <c r="D29" s="44">
        <v>26</v>
      </c>
      <c r="E29" s="31">
        <v>150</v>
      </c>
      <c r="F29" s="31">
        <v>250</v>
      </c>
      <c r="G29" s="31">
        <v>200</v>
      </c>
      <c r="H29" s="24">
        <f t="shared" si="7"/>
        <v>200</v>
      </c>
      <c r="I29" s="40">
        <f t="shared" si="8"/>
        <v>3</v>
      </c>
      <c r="J29" s="3">
        <f t="shared" si="9"/>
        <v>50</v>
      </c>
      <c r="K29" s="3">
        <f t="shared" si="10"/>
        <v>25</v>
      </c>
      <c r="L29" s="40" t="str">
        <f t="shared" si="11"/>
        <v>ОДНОРОДНЫЕ</v>
      </c>
      <c r="M29" s="41">
        <f t="shared" si="12"/>
        <v>200</v>
      </c>
      <c r="N29" s="34">
        <f t="shared" si="6"/>
        <v>5200</v>
      </c>
    </row>
    <row r="30" spans="1:14" s="12" customFormat="1" ht="69" customHeight="1">
      <c r="A30" s="37">
        <v>18</v>
      </c>
      <c r="B30" s="47" t="s">
        <v>74</v>
      </c>
      <c r="C30" s="44" t="s">
        <v>34</v>
      </c>
      <c r="D30" s="44">
        <v>1</v>
      </c>
      <c r="E30" s="31">
        <v>10500</v>
      </c>
      <c r="F30" s="31">
        <v>14501</v>
      </c>
      <c r="G30" s="31">
        <v>12700</v>
      </c>
      <c r="H30" s="24">
        <f t="shared" si="7"/>
        <v>12567</v>
      </c>
      <c r="I30" s="40">
        <f t="shared" si="8"/>
        <v>3</v>
      </c>
      <c r="J30" s="3">
        <f t="shared" si="9"/>
        <v>2003.8131150384258</v>
      </c>
      <c r="K30" s="3">
        <f t="shared" si="10"/>
        <v>15.945039508541623</v>
      </c>
      <c r="L30" s="40" t="str">
        <f t="shared" si="11"/>
        <v>ОДНОРОДНЫЕ</v>
      </c>
      <c r="M30" s="41">
        <f t="shared" si="12"/>
        <v>12567</v>
      </c>
      <c r="N30" s="34">
        <f t="shared" si="6"/>
        <v>12567</v>
      </c>
    </row>
    <row r="31" spans="1:14" s="12" customFormat="1" ht="51.75" customHeight="1">
      <c r="A31" s="37">
        <v>19</v>
      </c>
      <c r="B31" s="47" t="s">
        <v>51</v>
      </c>
      <c r="C31" s="44" t="s">
        <v>34</v>
      </c>
      <c r="D31" s="44">
        <v>49</v>
      </c>
      <c r="E31" s="31">
        <v>164</v>
      </c>
      <c r="F31" s="31">
        <v>300</v>
      </c>
      <c r="G31" s="31">
        <v>250</v>
      </c>
      <c r="H31" s="24">
        <f t="shared" si="7"/>
        <v>238</v>
      </c>
      <c r="I31" s="40">
        <f t="shared" si="8"/>
        <v>3</v>
      </c>
      <c r="J31" s="3">
        <f t="shared" si="9"/>
        <v>68.78953408767936</v>
      </c>
      <c r="K31" s="3">
        <f t="shared" si="10"/>
        <v>28.903165583058556</v>
      </c>
      <c r="L31" s="40" t="str">
        <f t="shared" si="11"/>
        <v>ОДНОРОДНЫЕ</v>
      </c>
      <c r="M31" s="41">
        <f t="shared" si="12"/>
        <v>238</v>
      </c>
      <c r="N31" s="34">
        <f t="shared" si="6"/>
        <v>11662</v>
      </c>
    </row>
    <row r="32" spans="1:14" s="12" customFormat="1" ht="49.5" customHeight="1">
      <c r="A32" s="37">
        <v>20</v>
      </c>
      <c r="B32" s="50" t="s">
        <v>52</v>
      </c>
      <c r="C32" s="44" t="s">
        <v>34</v>
      </c>
      <c r="D32" s="79">
        <v>120</v>
      </c>
      <c r="E32" s="31">
        <v>220</v>
      </c>
      <c r="F32" s="31">
        <v>380</v>
      </c>
      <c r="G32" s="31">
        <v>300</v>
      </c>
      <c r="H32" s="24">
        <f t="shared" si="7"/>
        <v>300</v>
      </c>
      <c r="I32" s="40">
        <f t="shared" si="8"/>
        <v>3</v>
      </c>
      <c r="J32" s="3">
        <f t="shared" si="9"/>
        <v>80</v>
      </c>
      <c r="K32" s="3">
        <f t="shared" si="10"/>
        <v>26.666666666666668</v>
      </c>
      <c r="L32" s="40" t="str">
        <f t="shared" si="11"/>
        <v>ОДНОРОДНЫЕ</v>
      </c>
      <c r="M32" s="41">
        <f t="shared" si="12"/>
        <v>300</v>
      </c>
      <c r="N32" s="34">
        <f t="shared" si="6"/>
        <v>36000</v>
      </c>
    </row>
    <row r="33" spans="1:14" s="12" customFormat="1" ht="48" customHeight="1">
      <c r="A33" s="37">
        <v>21</v>
      </c>
      <c r="B33" s="47" t="s">
        <v>75</v>
      </c>
      <c r="C33" s="44" t="s">
        <v>34</v>
      </c>
      <c r="D33" s="44">
        <v>1</v>
      </c>
      <c r="E33" s="31">
        <v>8000</v>
      </c>
      <c r="F33" s="31">
        <v>9000</v>
      </c>
      <c r="G33" s="31">
        <v>7000</v>
      </c>
      <c r="H33" s="24">
        <f t="shared" si="7"/>
        <v>8000</v>
      </c>
      <c r="I33" s="40">
        <f t="shared" si="8"/>
        <v>3</v>
      </c>
      <c r="J33" s="3">
        <f t="shared" si="9"/>
        <v>1000</v>
      </c>
      <c r="K33" s="3">
        <f t="shared" si="10"/>
        <v>12.5</v>
      </c>
      <c r="L33" s="40" t="str">
        <f t="shared" si="11"/>
        <v>ОДНОРОДНЫЕ</v>
      </c>
      <c r="M33" s="41">
        <f t="shared" si="12"/>
        <v>8000</v>
      </c>
      <c r="N33" s="34">
        <f t="shared" si="6"/>
        <v>8000</v>
      </c>
    </row>
    <row r="34" spans="1:14" s="12" customFormat="1" ht="45.75" customHeight="1">
      <c r="A34" s="37">
        <v>22</v>
      </c>
      <c r="B34" s="47" t="s">
        <v>53</v>
      </c>
      <c r="C34" s="44" t="s">
        <v>34</v>
      </c>
      <c r="D34" s="44">
        <v>4</v>
      </c>
      <c r="E34" s="31">
        <v>1700</v>
      </c>
      <c r="F34" s="31">
        <v>1530</v>
      </c>
      <c r="G34" s="31">
        <v>1870</v>
      </c>
      <c r="H34" s="24">
        <f t="shared" si="7"/>
        <v>1700</v>
      </c>
      <c r="I34" s="40">
        <f t="shared" si="8"/>
        <v>3</v>
      </c>
      <c r="J34" s="3">
        <f t="shared" si="9"/>
        <v>170</v>
      </c>
      <c r="K34" s="3">
        <f t="shared" si="10"/>
        <v>10</v>
      </c>
      <c r="L34" s="40" t="str">
        <f t="shared" si="11"/>
        <v>ОДНОРОДНЫЕ</v>
      </c>
      <c r="M34" s="41">
        <f t="shared" si="12"/>
        <v>1700</v>
      </c>
      <c r="N34" s="34">
        <f t="shared" si="6"/>
        <v>6800</v>
      </c>
    </row>
    <row r="35" spans="1:14" s="12" customFormat="1" ht="71.25" customHeight="1">
      <c r="A35" s="37">
        <v>23</v>
      </c>
      <c r="B35" s="47" t="s">
        <v>54</v>
      </c>
      <c r="C35" s="44" t="s">
        <v>34</v>
      </c>
      <c r="D35" s="44">
        <v>3</v>
      </c>
      <c r="E35" s="31">
        <v>3500</v>
      </c>
      <c r="F35" s="31">
        <v>3000</v>
      </c>
      <c r="G35" s="31">
        <v>4000</v>
      </c>
      <c r="H35" s="24">
        <f t="shared" si="7"/>
        <v>3500</v>
      </c>
      <c r="I35" s="40">
        <f t="shared" si="8"/>
        <v>3</v>
      </c>
      <c r="J35" s="3">
        <f t="shared" si="9"/>
        <v>500</v>
      </c>
      <c r="K35" s="3">
        <f t="shared" si="10"/>
        <v>14.285714285714285</v>
      </c>
      <c r="L35" s="40" t="str">
        <f t="shared" si="11"/>
        <v>ОДНОРОДНЫЕ</v>
      </c>
      <c r="M35" s="41">
        <f t="shared" si="12"/>
        <v>3500</v>
      </c>
      <c r="N35" s="34">
        <f t="shared" si="6"/>
        <v>10500</v>
      </c>
    </row>
    <row r="36" spans="1:14" s="12" customFormat="1" ht="50.25" customHeight="1">
      <c r="A36" s="37">
        <v>24</v>
      </c>
      <c r="B36" s="47" t="s">
        <v>55</v>
      </c>
      <c r="C36" s="44" t="s">
        <v>72</v>
      </c>
      <c r="D36" s="44">
        <v>1100</v>
      </c>
      <c r="E36" s="31">
        <v>45</v>
      </c>
      <c r="F36" s="31">
        <v>62</v>
      </c>
      <c r="G36" s="31">
        <v>50</v>
      </c>
      <c r="H36" s="24">
        <f t="shared" si="7"/>
        <v>52.33</v>
      </c>
      <c r="I36" s="40">
        <f t="shared" si="8"/>
        <v>3</v>
      </c>
      <c r="J36" s="3">
        <f t="shared" si="9"/>
        <v>8.736894948054086</v>
      </c>
      <c r="K36" s="3">
        <f t="shared" si="10"/>
        <v>16.695767147055392</v>
      </c>
      <c r="L36" s="40" t="str">
        <f t="shared" si="11"/>
        <v>ОДНОРОДНЫЕ</v>
      </c>
      <c r="M36" s="41">
        <f t="shared" si="12"/>
        <v>52.33</v>
      </c>
      <c r="N36" s="34">
        <f t="shared" si="6"/>
        <v>57563</v>
      </c>
    </row>
    <row r="37" spans="1:14" s="12" customFormat="1" ht="45" customHeight="1">
      <c r="A37" s="37">
        <v>25</v>
      </c>
      <c r="B37" s="47" t="s">
        <v>56</v>
      </c>
      <c r="C37" s="44" t="s">
        <v>34</v>
      </c>
      <c r="D37" s="44">
        <v>1</v>
      </c>
      <c r="E37" s="31">
        <v>1800</v>
      </c>
      <c r="F37" s="31">
        <v>2200</v>
      </c>
      <c r="G37" s="31">
        <v>2000</v>
      </c>
      <c r="H37" s="24">
        <f t="shared" si="7"/>
        <v>2000</v>
      </c>
      <c r="I37" s="40">
        <f t="shared" si="8"/>
        <v>3</v>
      </c>
      <c r="J37" s="3">
        <f t="shared" si="9"/>
        <v>200</v>
      </c>
      <c r="K37" s="3">
        <f t="shared" si="10"/>
        <v>10</v>
      </c>
      <c r="L37" s="40" t="str">
        <f t="shared" si="11"/>
        <v>ОДНОРОДНЫЕ</v>
      </c>
      <c r="M37" s="41">
        <f t="shared" si="12"/>
        <v>2000</v>
      </c>
      <c r="N37" s="34">
        <f t="shared" si="6"/>
        <v>2000</v>
      </c>
    </row>
    <row r="38" spans="1:14" s="12" customFormat="1" ht="47.25" customHeight="1">
      <c r="A38" s="37">
        <v>26</v>
      </c>
      <c r="B38" s="47" t="s">
        <v>57</v>
      </c>
      <c r="C38" s="44" t="s">
        <v>34</v>
      </c>
      <c r="D38" s="44">
        <v>26</v>
      </c>
      <c r="E38" s="31">
        <v>620</v>
      </c>
      <c r="F38" s="31">
        <v>980</v>
      </c>
      <c r="G38" s="31">
        <v>800</v>
      </c>
      <c r="H38" s="24">
        <f t="shared" si="7"/>
        <v>800</v>
      </c>
      <c r="I38" s="40">
        <f t="shared" si="8"/>
        <v>3</v>
      </c>
      <c r="J38" s="3">
        <f t="shared" si="9"/>
        <v>180</v>
      </c>
      <c r="K38" s="3">
        <f t="shared" si="10"/>
        <v>22.5</v>
      </c>
      <c r="L38" s="40" t="str">
        <f t="shared" si="11"/>
        <v>ОДНОРОДНЫЕ</v>
      </c>
      <c r="M38" s="41">
        <f t="shared" si="12"/>
        <v>800</v>
      </c>
      <c r="N38" s="34">
        <f t="shared" si="6"/>
        <v>20800</v>
      </c>
    </row>
    <row r="39" spans="1:14" s="12" customFormat="1" ht="58.5" customHeight="1">
      <c r="A39" s="37">
        <v>27</v>
      </c>
      <c r="B39" s="47" t="s">
        <v>58</v>
      </c>
      <c r="C39" s="44" t="s">
        <v>34</v>
      </c>
      <c r="D39" s="44">
        <v>20</v>
      </c>
      <c r="E39" s="31">
        <v>930</v>
      </c>
      <c r="F39" s="31">
        <v>1100</v>
      </c>
      <c r="G39" s="31">
        <v>1000</v>
      </c>
      <c r="H39" s="24">
        <f t="shared" si="7"/>
        <v>1010</v>
      </c>
      <c r="I39" s="40">
        <f t="shared" si="8"/>
        <v>3</v>
      </c>
      <c r="J39" s="3">
        <f t="shared" si="9"/>
        <v>85.44003745317531</v>
      </c>
      <c r="K39" s="3">
        <f t="shared" si="10"/>
        <v>8.459409648829238</v>
      </c>
      <c r="L39" s="40" t="str">
        <f t="shared" si="11"/>
        <v>ОДНОРОДНЫЕ</v>
      </c>
      <c r="M39" s="41">
        <f t="shared" si="12"/>
        <v>1010</v>
      </c>
      <c r="N39" s="34">
        <f t="shared" si="6"/>
        <v>20200</v>
      </c>
    </row>
    <row r="40" spans="1:14" s="12" customFormat="1" ht="43.5" customHeight="1">
      <c r="A40" s="37">
        <v>28</v>
      </c>
      <c r="B40" s="47" t="s">
        <v>76</v>
      </c>
      <c r="C40" s="44" t="s">
        <v>34</v>
      </c>
      <c r="D40" s="44">
        <v>1</v>
      </c>
      <c r="E40" s="31">
        <v>580</v>
      </c>
      <c r="F40" s="31">
        <v>500</v>
      </c>
      <c r="G40" s="31">
        <v>570</v>
      </c>
      <c r="H40" s="24">
        <f t="shared" si="7"/>
        <v>550</v>
      </c>
      <c r="I40" s="40">
        <f t="shared" si="8"/>
        <v>3</v>
      </c>
      <c r="J40" s="3">
        <f t="shared" si="9"/>
        <v>43.58898943540674</v>
      </c>
      <c r="K40" s="3">
        <f t="shared" si="10"/>
        <v>7.925270806437588</v>
      </c>
      <c r="L40" s="40" t="str">
        <f t="shared" si="11"/>
        <v>ОДНОРОДНЫЕ</v>
      </c>
      <c r="M40" s="41">
        <f t="shared" si="12"/>
        <v>550</v>
      </c>
      <c r="N40" s="34">
        <f t="shared" si="6"/>
        <v>550</v>
      </c>
    </row>
    <row r="41" spans="1:14" s="12" customFormat="1" ht="55.5" customHeight="1">
      <c r="A41" s="37">
        <v>29</v>
      </c>
      <c r="B41" s="47" t="s">
        <v>59</v>
      </c>
      <c r="C41" s="44" t="s">
        <v>34</v>
      </c>
      <c r="D41" s="44">
        <v>2</v>
      </c>
      <c r="E41" s="31">
        <v>170</v>
      </c>
      <c r="F41" s="31">
        <v>150</v>
      </c>
      <c r="G41" s="31">
        <v>190</v>
      </c>
      <c r="H41" s="24">
        <f t="shared" si="7"/>
        <v>170</v>
      </c>
      <c r="I41" s="40">
        <f t="shared" si="8"/>
        <v>3</v>
      </c>
      <c r="J41" s="3">
        <f t="shared" si="9"/>
        <v>20</v>
      </c>
      <c r="K41" s="3">
        <f t="shared" si="10"/>
        <v>11.76470588235294</v>
      </c>
      <c r="L41" s="40" t="str">
        <f t="shared" si="11"/>
        <v>ОДНОРОДНЫЕ</v>
      </c>
      <c r="M41" s="41">
        <f t="shared" si="12"/>
        <v>170</v>
      </c>
      <c r="N41" s="34">
        <f t="shared" si="6"/>
        <v>340</v>
      </c>
    </row>
    <row r="42" spans="1:14" s="12" customFormat="1" ht="53.25" customHeight="1">
      <c r="A42" s="37">
        <v>30</v>
      </c>
      <c r="B42" s="47" t="s">
        <v>70</v>
      </c>
      <c r="C42" s="44" t="s">
        <v>34</v>
      </c>
      <c r="D42" s="44">
        <v>3</v>
      </c>
      <c r="E42" s="31">
        <v>5000</v>
      </c>
      <c r="F42" s="31">
        <v>4000</v>
      </c>
      <c r="G42" s="31">
        <v>6300</v>
      </c>
      <c r="H42" s="24">
        <f t="shared" si="7"/>
        <v>5100</v>
      </c>
      <c r="I42" s="40">
        <f t="shared" si="8"/>
        <v>3</v>
      </c>
      <c r="J42" s="3">
        <f t="shared" si="9"/>
        <v>1153.2562594670796</v>
      </c>
      <c r="K42" s="3">
        <f t="shared" si="10"/>
        <v>22.612867832687837</v>
      </c>
      <c r="L42" s="40" t="str">
        <f t="shared" si="11"/>
        <v>ОДНОРОДНЫЕ</v>
      </c>
      <c r="M42" s="41">
        <f t="shared" si="12"/>
        <v>5100</v>
      </c>
      <c r="N42" s="34">
        <f t="shared" si="6"/>
        <v>15300</v>
      </c>
    </row>
    <row r="43" spans="1:14" s="12" customFormat="1" ht="65.25" customHeight="1">
      <c r="A43" s="37">
        <v>31</v>
      </c>
      <c r="B43" s="47" t="s">
        <v>84</v>
      </c>
      <c r="C43" s="44" t="s">
        <v>34</v>
      </c>
      <c r="D43" s="44">
        <v>4</v>
      </c>
      <c r="E43" s="31">
        <v>2200</v>
      </c>
      <c r="F43" s="31">
        <v>2507</v>
      </c>
      <c r="G43" s="31">
        <v>2400</v>
      </c>
      <c r="H43" s="24">
        <f t="shared" si="7"/>
        <v>2369</v>
      </c>
      <c r="I43" s="40">
        <f t="shared" si="8"/>
        <v>3</v>
      </c>
      <c r="J43" s="3">
        <f t="shared" si="9"/>
        <v>155.83003561573102</v>
      </c>
      <c r="K43" s="3">
        <f t="shared" si="10"/>
        <v>6.577882465839216</v>
      </c>
      <c r="L43" s="40" t="str">
        <f t="shared" si="11"/>
        <v>ОДНОРОДНЫЕ</v>
      </c>
      <c r="M43" s="41">
        <f t="shared" si="12"/>
        <v>2369</v>
      </c>
      <c r="N43" s="34">
        <f t="shared" si="6"/>
        <v>9476</v>
      </c>
    </row>
    <row r="44" spans="1:14" s="12" customFormat="1" ht="54" customHeight="1">
      <c r="A44" s="37">
        <v>32</v>
      </c>
      <c r="B44" s="47" t="s">
        <v>77</v>
      </c>
      <c r="C44" s="44" t="s">
        <v>34</v>
      </c>
      <c r="D44" s="44">
        <v>1</v>
      </c>
      <c r="E44" s="31">
        <v>14200</v>
      </c>
      <c r="F44" s="31">
        <v>15800</v>
      </c>
      <c r="G44" s="31">
        <v>15000</v>
      </c>
      <c r="H44" s="24">
        <f t="shared" si="7"/>
        <v>15000</v>
      </c>
      <c r="I44" s="40">
        <f t="shared" si="8"/>
        <v>3</v>
      </c>
      <c r="J44" s="3">
        <f t="shared" si="9"/>
        <v>800</v>
      </c>
      <c r="K44" s="3">
        <f t="shared" si="10"/>
        <v>5.333333333333334</v>
      </c>
      <c r="L44" s="40" t="str">
        <f t="shared" si="11"/>
        <v>ОДНОРОДНЫЕ</v>
      </c>
      <c r="M44" s="41">
        <f t="shared" si="12"/>
        <v>15000</v>
      </c>
      <c r="N44" s="34">
        <f t="shared" si="6"/>
        <v>15000</v>
      </c>
    </row>
    <row r="45" spans="1:14" s="12" customFormat="1" ht="42" customHeight="1">
      <c r="A45" s="37">
        <v>33</v>
      </c>
      <c r="B45" s="47" t="s">
        <v>78</v>
      </c>
      <c r="C45" s="44" t="s">
        <v>34</v>
      </c>
      <c r="D45" s="44">
        <v>3</v>
      </c>
      <c r="E45" s="31">
        <v>14447</v>
      </c>
      <c r="F45" s="31">
        <v>16000</v>
      </c>
      <c r="G45" s="31">
        <v>15000</v>
      </c>
      <c r="H45" s="24">
        <f aca="true" t="shared" si="13" ref="H45:H61">ROUNDDOWN(AVERAGE(E45,F45,G45),2)</f>
        <v>15149</v>
      </c>
      <c r="I45" s="40">
        <f aca="true" t="shared" si="14" ref="I45:I61">COUNT(E45:G45)</f>
        <v>3</v>
      </c>
      <c r="J45" s="3">
        <f aca="true" t="shared" si="15" ref="J45:J61">STDEV(E45,F45,G45)</f>
        <v>787.1486517805897</v>
      </c>
      <c r="K45" s="3">
        <f aca="true" t="shared" si="16" ref="K45:K61">J45/H45*100</f>
        <v>5.196043644996962</v>
      </c>
      <c r="L45" s="40" t="str">
        <f t="shared" si="11"/>
        <v>ОДНОРОДНЫЕ</v>
      </c>
      <c r="M45" s="41">
        <f aca="true" t="shared" si="17" ref="M45:M61">H45</f>
        <v>15149</v>
      </c>
      <c r="N45" s="34">
        <f t="shared" si="6"/>
        <v>45447</v>
      </c>
    </row>
    <row r="46" spans="1:14" s="12" customFormat="1" ht="35.25" customHeight="1">
      <c r="A46" s="37">
        <v>34</v>
      </c>
      <c r="B46" s="47" t="s">
        <v>79</v>
      </c>
      <c r="C46" s="44" t="s">
        <v>34</v>
      </c>
      <c r="D46" s="44">
        <v>1</v>
      </c>
      <c r="E46" s="31">
        <v>6350</v>
      </c>
      <c r="F46" s="31">
        <v>6050</v>
      </c>
      <c r="G46" s="31">
        <v>6650</v>
      </c>
      <c r="H46" s="24">
        <f t="shared" si="13"/>
        <v>6350</v>
      </c>
      <c r="I46" s="40">
        <f t="shared" si="14"/>
        <v>3</v>
      </c>
      <c r="J46" s="3">
        <f t="shared" si="15"/>
        <v>300</v>
      </c>
      <c r="K46" s="3">
        <f t="shared" si="16"/>
        <v>4.724409448818897</v>
      </c>
      <c r="L46" s="40" t="str">
        <f t="shared" si="11"/>
        <v>ОДНОРОДНЫЕ</v>
      </c>
      <c r="M46" s="41">
        <f t="shared" si="17"/>
        <v>6350</v>
      </c>
      <c r="N46" s="34">
        <f t="shared" si="6"/>
        <v>6350</v>
      </c>
    </row>
    <row r="47" spans="1:14" s="12" customFormat="1" ht="51.75" customHeight="1">
      <c r="A47" s="37">
        <v>35</v>
      </c>
      <c r="B47" s="47" t="s">
        <v>44</v>
      </c>
      <c r="C47" s="44" t="s">
        <v>34</v>
      </c>
      <c r="D47" s="44">
        <v>49</v>
      </c>
      <c r="E47" s="31">
        <v>132</v>
      </c>
      <c r="F47" s="31">
        <v>120</v>
      </c>
      <c r="G47" s="31">
        <v>141</v>
      </c>
      <c r="H47" s="24">
        <f t="shared" si="13"/>
        <v>131</v>
      </c>
      <c r="I47" s="40">
        <f t="shared" si="14"/>
        <v>3</v>
      </c>
      <c r="J47" s="3">
        <f t="shared" si="15"/>
        <v>10.535653752852738</v>
      </c>
      <c r="K47" s="3">
        <f t="shared" si="16"/>
        <v>8.042483780803616</v>
      </c>
      <c r="L47" s="40" t="str">
        <f t="shared" si="11"/>
        <v>ОДНОРОДНЫЕ</v>
      </c>
      <c r="M47" s="41">
        <f t="shared" si="17"/>
        <v>131</v>
      </c>
      <c r="N47" s="34">
        <f t="shared" si="6"/>
        <v>6419</v>
      </c>
    </row>
    <row r="48" spans="1:14" s="12" customFormat="1" ht="53.25" customHeight="1">
      <c r="A48" s="37">
        <v>36</v>
      </c>
      <c r="B48" s="50" t="s">
        <v>60</v>
      </c>
      <c r="C48" s="44" t="s">
        <v>34</v>
      </c>
      <c r="D48" s="79">
        <v>120</v>
      </c>
      <c r="E48" s="31">
        <v>165</v>
      </c>
      <c r="F48" s="31">
        <v>150</v>
      </c>
      <c r="G48" s="31">
        <v>210</v>
      </c>
      <c r="H48" s="24">
        <f t="shared" si="13"/>
        <v>175</v>
      </c>
      <c r="I48" s="40">
        <f t="shared" si="14"/>
        <v>3</v>
      </c>
      <c r="J48" s="3">
        <f t="shared" si="15"/>
        <v>31.22498999199199</v>
      </c>
      <c r="K48" s="3">
        <f t="shared" si="16"/>
        <v>17.842851423995423</v>
      </c>
      <c r="L48" s="40" t="str">
        <f t="shared" si="11"/>
        <v>ОДНОРОДНЫЕ</v>
      </c>
      <c r="M48" s="41">
        <f t="shared" si="17"/>
        <v>175</v>
      </c>
      <c r="N48" s="34">
        <f t="shared" si="6"/>
        <v>21000</v>
      </c>
    </row>
    <row r="49" spans="1:14" s="12" customFormat="1" ht="35.25" customHeight="1">
      <c r="A49" s="37">
        <v>37</v>
      </c>
      <c r="B49" s="47" t="s">
        <v>80</v>
      </c>
      <c r="C49" s="44" t="s">
        <v>34</v>
      </c>
      <c r="D49" s="44">
        <v>1</v>
      </c>
      <c r="E49" s="31">
        <v>3250</v>
      </c>
      <c r="F49" s="31">
        <v>4000</v>
      </c>
      <c r="G49" s="31">
        <v>3502</v>
      </c>
      <c r="H49" s="24">
        <f t="shared" si="13"/>
        <v>3584</v>
      </c>
      <c r="I49" s="40">
        <f t="shared" si="14"/>
        <v>3</v>
      </c>
      <c r="J49" s="3">
        <f t="shared" si="15"/>
        <v>381.6647743766773</v>
      </c>
      <c r="K49" s="3">
        <f t="shared" si="16"/>
        <v>10.649128749349256</v>
      </c>
      <c r="L49" s="40" t="str">
        <f t="shared" si="11"/>
        <v>ОДНОРОДНЫЕ</v>
      </c>
      <c r="M49" s="41">
        <f t="shared" si="17"/>
        <v>3584</v>
      </c>
      <c r="N49" s="34">
        <f t="shared" si="6"/>
        <v>3584</v>
      </c>
    </row>
    <row r="50" spans="1:14" s="12" customFormat="1" ht="54" customHeight="1">
      <c r="A50" s="37">
        <v>38</v>
      </c>
      <c r="B50" s="47" t="s">
        <v>61</v>
      </c>
      <c r="C50" s="44" t="s">
        <v>34</v>
      </c>
      <c r="D50" s="44">
        <v>4</v>
      </c>
      <c r="E50" s="31">
        <v>780</v>
      </c>
      <c r="F50" s="31">
        <v>830</v>
      </c>
      <c r="G50" s="31">
        <v>850</v>
      </c>
      <c r="H50" s="24">
        <f t="shared" si="13"/>
        <v>820</v>
      </c>
      <c r="I50" s="40">
        <f t="shared" si="14"/>
        <v>3</v>
      </c>
      <c r="J50" s="3">
        <f t="shared" si="15"/>
        <v>36.05551275463989</v>
      </c>
      <c r="K50" s="3">
        <f t="shared" si="16"/>
        <v>4.39701375056584</v>
      </c>
      <c r="L50" s="40" t="str">
        <f t="shared" si="11"/>
        <v>ОДНОРОДНЫЕ</v>
      </c>
      <c r="M50" s="41">
        <f t="shared" si="17"/>
        <v>820</v>
      </c>
      <c r="N50" s="34">
        <f t="shared" si="6"/>
        <v>3280</v>
      </c>
    </row>
    <row r="51" spans="1:14" s="12" customFormat="1" ht="52.5" customHeight="1">
      <c r="A51" s="37">
        <v>39</v>
      </c>
      <c r="B51" s="47" t="s">
        <v>62</v>
      </c>
      <c r="C51" s="44" t="s">
        <v>34</v>
      </c>
      <c r="D51" s="44">
        <v>3</v>
      </c>
      <c r="E51" s="31">
        <v>1620</v>
      </c>
      <c r="F51" s="31">
        <v>1880</v>
      </c>
      <c r="G51" s="31">
        <v>1750</v>
      </c>
      <c r="H51" s="24">
        <f t="shared" si="13"/>
        <v>1750</v>
      </c>
      <c r="I51" s="40">
        <f t="shared" si="14"/>
        <v>3</v>
      </c>
      <c r="J51" s="3">
        <f t="shared" si="15"/>
        <v>130</v>
      </c>
      <c r="K51" s="3">
        <f t="shared" si="16"/>
        <v>7.428571428571429</v>
      </c>
      <c r="L51" s="40" t="str">
        <f t="shared" si="11"/>
        <v>ОДНОРОДНЫЕ</v>
      </c>
      <c r="M51" s="41">
        <f t="shared" si="17"/>
        <v>1750</v>
      </c>
      <c r="N51" s="34">
        <f t="shared" si="6"/>
        <v>5250</v>
      </c>
    </row>
    <row r="52" spans="1:14" s="12" customFormat="1" ht="35.25" customHeight="1">
      <c r="A52" s="37">
        <v>40</v>
      </c>
      <c r="B52" s="47" t="s">
        <v>63</v>
      </c>
      <c r="C52" s="44" t="s">
        <v>34</v>
      </c>
      <c r="D52" s="44">
        <v>1100</v>
      </c>
      <c r="E52" s="31">
        <v>22</v>
      </c>
      <c r="F52" s="31">
        <v>25</v>
      </c>
      <c r="G52" s="31">
        <v>30</v>
      </c>
      <c r="H52" s="24">
        <f t="shared" si="13"/>
        <v>25.66</v>
      </c>
      <c r="I52" s="40">
        <f t="shared" si="14"/>
        <v>3</v>
      </c>
      <c r="J52" s="3">
        <f t="shared" si="15"/>
        <v>4.041451884327385</v>
      </c>
      <c r="K52" s="3">
        <f t="shared" si="16"/>
        <v>15.750007343442654</v>
      </c>
      <c r="L52" s="40" t="str">
        <f t="shared" si="11"/>
        <v>ОДНОРОДНЫЕ</v>
      </c>
      <c r="M52" s="41">
        <f t="shared" si="17"/>
        <v>25.66</v>
      </c>
      <c r="N52" s="34">
        <f t="shared" si="6"/>
        <v>28226</v>
      </c>
    </row>
    <row r="53" spans="1:14" s="12" customFormat="1" ht="35.25" customHeight="1">
      <c r="A53" s="37">
        <v>41</v>
      </c>
      <c r="B53" s="47" t="s">
        <v>64</v>
      </c>
      <c r="C53" s="44" t="s">
        <v>34</v>
      </c>
      <c r="D53" s="44">
        <v>1</v>
      </c>
      <c r="E53" s="31">
        <v>900</v>
      </c>
      <c r="F53" s="31">
        <v>1300</v>
      </c>
      <c r="G53" s="31">
        <v>1100</v>
      </c>
      <c r="H53" s="24">
        <f t="shared" si="13"/>
        <v>1100</v>
      </c>
      <c r="I53" s="40">
        <f t="shared" si="14"/>
        <v>3</v>
      </c>
      <c r="J53" s="3">
        <f t="shared" si="15"/>
        <v>200</v>
      </c>
      <c r="K53" s="3">
        <f t="shared" si="16"/>
        <v>18.181818181818183</v>
      </c>
      <c r="L53" s="40" t="str">
        <f t="shared" si="11"/>
        <v>ОДНОРОДНЫЕ</v>
      </c>
      <c r="M53" s="41">
        <f t="shared" si="17"/>
        <v>1100</v>
      </c>
      <c r="N53" s="34">
        <f t="shared" si="6"/>
        <v>1100</v>
      </c>
    </row>
    <row r="54" spans="1:14" s="12" customFormat="1" ht="48" customHeight="1">
      <c r="A54" s="37">
        <v>42</v>
      </c>
      <c r="B54" s="47" t="s">
        <v>65</v>
      </c>
      <c r="C54" s="44" t="s">
        <v>34</v>
      </c>
      <c r="D54" s="44">
        <v>26</v>
      </c>
      <c r="E54" s="31">
        <v>355</v>
      </c>
      <c r="F54" s="31">
        <v>400</v>
      </c>
      <c r="G54" s="31">
        <v>550</v>
      </c>
      <c r="H54" s="24">
        <f t="shared" si="13"/>
        <v>435</v>
      </c>
      <c r="I54" s="40">
        <f t="shared" si="14"/>
        <v>3</v>
      </c>
      <c r="J54" s="3">
        <f t="shared" si="15"/>
        <v>102.10288928331069</v>
      </c>
      <c r="K54" s="3">
        <f t="shared" si="16"/>
        <v>23.47192857087602</v>
      </c>
      <c r="L54" s="40" t="str">
        <f t="shared" si="11"/>
        <v>ОДНОРОДНЫЕ</v>
      </c>
      <c r="M54" s="41">
        <f t="shared" si="17"/>
        <v>435</v>
      </c>
      <c r="N54" s="34">
        <f t="shared" si="6"/>
        <v>11310</v>
      </c>
    </row>
    <row r="55" spans="1:14" s="12" customFormat="1" ht="54" customHeight="1">
      <c r="A55" s="37">
        <v>43</v>
      </c>
      <c r="B55" s="47" t="s">
        <v>66</v>
      </c>
      <c r="C55" s="44" t="s">
        <v>34</v>
      </c>
      <c r="D55" s="44">
        <v>20</v>
      </c>
      <c r="E55" s="31">
        <v>500</v>
      </c>
      <c r="F55" s="31">
        <v>430</v>
      </c>
      <c r="G55" s="31">
        <v>600</v>
      </c>
      <c r="H55" s="24">
        <f t="shared" si="13"/>
        <v>510</v>
      </c>
      <c r="I55" s="40">
        <f t="shared" si="14"/>
        <v>3</v>
      </c>
      <c r="J55" s="3">
        <f t="shared" si="15"/>
        <v>85.44003745317531</v>
      </c>
      <c r="K55" s="3">
        <f t="shared" si="16"/>
        <v>16.75294852023045</v>
      </c>
      <c r="L55" s="40" t="str">
        <f t="shared" si="11"/>
        <v>ОДНОРОДНЫЕ</v>
      </c>
      <c r="M55" s="41">
        <f t="shared" si="17"/>
        <v>510</v>
      </c>
      <c r="N55" s="34">
        <f t="shared" si="6"/>
        <v>10200</v>
      </c>
    </row>
    <row r="56" spans="1:14" s="12" customFormat="1" ht="54.75" customHeight="1">
      <c r="A56" s="37">
        <v>44</v>
      </c>
      <c r="B56" s="47" t="s">
        <v>81</v>
      </c>
      <c r="C56" s="44" t="s">
        <v>34</v>
      </c>
      <c r="D56" s="44">
        <v>1</v>
      </c>
      <c r="E56" s="31">
        <v>340</v>
      </c>
      <c r="F56" s="31">
        <v>500</v>
      </c>
      <c r="G56" s="31">
        <v>402</v>
      </c>
      <c r="H56" s="24">
        <f t="shared" si="13"/>
        <v>414</v>
      </c>
      <c r="I56" s="40">
        <f t="shared" si="14"/>
        <v>3</v>
      </c>
      <c r="J56" s="3">
        <f t="shared" si="15"/>
        <v>80.67217612039482</v>
      </c>
      <c r="K56" s="3">
        <f t="shared" si="16"/>
        <v>19.48603287932242</v>
      </c>
      <c r="L56" s="40" t="str">
        <f t="shared" si="11"/>
        <v>ОДНОРОДНЫЕ</v>
      </c>
      <c r="M56" s="41">
        <f t="shared" si="17"/>
        <v>414</v>
      </c>
      <c r="N56" s="34">
        <f t="shared" si="6"/>
        <v>414</v>
      </c>
    </row>
    <row r="57" spans="1:14" s="12" customFormat="1" ht="49.5" customHeight="1">
      <c r="A57" s="37">
        <v>45</v>
      </c>
      <c r="B57" s="47" t="s">
        <v>67</v>
      </c>
      <c r="C57" s="44" t="s">
        <v>34</v>
      </c>
      <c r="D57" s="44">
        <v>2</v>
      </c>
      <c r="E57" s="31">
        <v>250</v>
      </c>
      <c r="F57" s="31">
        <v>400</v>
      </c>
      <c r="G57" s="31">
        <v>334</v>
      </c>
      <c r="H57" s="24">
        <f t="shared" si="13"/>
        <v>328</v>
      </c>
      <c r="I57" s="40">
        <f t="shared" si="14"/>
        <v>3</v>
      </c>
      <c r="J57" s="3">
        <f t="shared" si="15"/>
        <v>75.17978451685</v>
      </c>
      <c r="K57" s="3">
        <f t="shared" si="16"/>
        <v>22.920666011234758</v>
      </c>
      <c r="L57" s="40" t="str">
        <f t="shared" si="11"/>
        <v>ОДНОРОДНЫЕ</v>
      </c>
      <c r="M57" s="41">
        <f t="shared" si="17"/>
        <v>328</v>
      </c>
      <c r="N57" s="34">
        <f t="shared" si="6"/>
        <v>656</v>
      </c>
    </row>
    <row r="58" spans="1:14" s="12" customFormat="1" ht="35.25" customHeight="1">
      <c r="A58" s="37">
        <v>46</v>
      </c>
      <c r="B58" s="47" t="s">
        <v>68</v>
      </c>
      <c r="C58" s="44" t="s">
        <v>34</v>
      </c>
      <c r="D58" s="44">
        <v>3</v>
      </c>
      <c r="E58" s="31">
        <v>2501</v>
      </c>
      <c r="F58" s="31">
        <v>2310</v>
      </c>
      <c r="G58" s="31">
        <v>2800</v>
      </c>
      <c r="H58" s="24">
        <f t="shared" si="13"/>
        <v>2537</v>
      </c>
      <c r="I58" s="40">
        <f t="shared" si="14"/>
        <v>3</v>
      </c>
      <c r="J58" s="3">
        <f t="shared" si="15"/>
        <v>246.9757073074192</v>
      </c>
      <c r="K58" s="3">
        <f t="shared" si="16"/>
        <v>9.734951017241594</v>
      </c>
      <c r="L58" s="40" t="str">
        <f t="shared" si="11"/>
        <v>ОДНОРОДНЫЕ</v>
      </c>
      <c r="M58" s="41">
        <f t="shared" si="17"/>
        <v>2537</v>
      </c>
      <c r="N58" s="34">
        <f t="shared" si="6"/>
        <v>7611</v>
      </c>
    </row>
    <row r="59" spans="1:14" s="12" customFormat="1" ht="35.25" customHeight="1">
      <c r="A59" s="37">
        <v>47</v>
      </c>
      <c r="B59" s="47" t="s">
        <v>85</v>
      </c>
      <c r="C59" s="44" t="s">
        <v>34</v>
      </c>
      <c r="D59" s="44">
        <v>4</v>
      </c>
      <c r="E59" s="31">
        <v>1249</v>
      </c>
      <c r="F59" s="31">
        <v>2000</v>
      </c>
      <c r="G59" s="31">
        <v>1500</v>
      </c>
      <c r="H59" s="24">
        <f>ROUNDDOWN(AVERAGE(E59,F59,G59),2)</f>
        <v>1583</v>
      </c>
      <c r="I59" s="42">
        <f>COUNT(E59:G59)</f>
        <v>3</v>
      </c>
      <c r="J59" s="3">
        <f>STDEV(E59,F59,G59)</f>
        <v>382.31793052379845</v>
      </c>
      <c r="K59" s="3">
        <f>J59/H59*100</f>
        <v>24.151480134162885</v>
      </c>
      <c r="L59" s="42" t="str">
        <f>IF(K59&lt;33,"ОДНОРОДНЫЕ","НЕОДНОРОДНЫЕ")</f>
        <v>ОДНОРОДНЫЕ</v>
      </c>
      <c r="M59" s="43">
        <f>H59</f>
        <v>1583</v>
      </c>
      <c r="N59" s="34">
        <f t="shared" si="6"/>
        <v>6332</v>
      </c>
    </row>
    <row r="60" spans="1:14" s="12" customFormat="1" ht="35.25" customHeight="1">
      <c r="A60" s="37">
        <v>48</v>
      </c>
      <c r="B60" s="47" t="s">
        <v>69</v>
      </c>
      <c r="C60" s="44" t="s">
        <v>34</v>
      </c>
      <c r="D60" s="44">
        <v>1</v>
      </c>
      <c r="E60" s="31">
        <v>8000</v>
      </c>
      <c r="F60" s="31">
        <v>7602</v>
      </c>
      <c r="G60" s="31">
        <v>8500</v>
      </c>
      <c r="H60" s="24">
        <f>ROUNDDOWN(AVERAGE(E60,F60,G60),2)</f>
        <v>8034</v>
      </c>
      <c r="I60" s="42">
        <f>COUNT(E60:G60)</f>
        <v>3</v>
      </c>
      <c r="J60" s="3">
        <f>STDEV(E60,F60,G60)</f>
        <v>449.9644430396695</v>
      </c>
      <c r="K60" s="3">
        <f>J60/H60*100</f>
        <v>5.600752340548538</v>
      </c>
      <c r="L60" s="42" t="str">
        <f>IF(K60&lt;33,"ОДНОРОДНЫЕ","НЕОДНОРОДНЫЕ")</f>
        <v>ОДНОРОДНЫЕ</v>
      </c>
      <c r="M60" s="43">
        <f>H60</f>
        <v>8034</v>
      </c>
      <c r="N60" s="34">
        <f t="shared" si="6"/>
        <v>8034</v>
      </c>
    </row>
    <row r="61" spans="1:14" s="12" customFormat="1" ht="35.25" customHeight="1">
      <c r="A61" s="37">
        <v>49</v>
      </c>
      <c r="B61" s="47" t="s">
        <v>82</v>
      </c>
      <c r="C61" s="44" t="s">
        <v>34</v>
      </c>
      <c r="D61" s="44">
        <v>3</v>
      </c>
      <c r="E61" s="31">
        <v>10000</v>
      </c>
      <c r="F61" s="31">
        <v>11000</v>
      </c>
      <c r="G61" s="31">
        <v>10677</v>
      </c>
      <c r="H61" s="24">
        <f t="shared" si="13"/>
        <v>10559</v>
      </c>
      <c r="I61" s="40">
        <f t="shared" si="14"/>
        <v>3</v>
      </c>
      <c r="J61" s="3">
        <f t="shared" si="15"/>
        <v>510.3361637195624</v>
      </c>
      <c r="K61" s="3">
        <f t="shared" si="16"/>
        <v>4.83318651121851</v>
      </c>
      <c r="L61" s="40" t="str">
        <f t="shared" si="11"/>
        <v>ОДНОРОДНЫЕ</v>
      </c>
      <c r="M61" s="41">
        <f t="shared" si="17"/>
        <v>10559</v>
      </c>
      <c r="N61" s="34">
        <f t="shared" si="6"/>
        <v>31677</v>
      </c>
    </row>
    <row r="62" spans="1:14" s="12" customFormat="1" ht="35.25" customHeight="1">
      <c r="A62" s="67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9"/>
      <c r="N62" s="15">
        <f>SUM(N13:N61)</f>
        <v>750000</v>
      </c>
    </row>
    <row r="63" spans="1:14" s="12" customFormat="1" ht="35.25" customHeight="1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12" customFormat="1" ht="32.25" customHeight="1">
      <c r="A64" s="74" t="s">
        <v>12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</row>
    <row r="65" spans="1:34" s="12" customFormat="1" ht="7.5" customHeight="1">
      <c r="A65" s="78" t="s">
        <v>24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s="36" customFormat="1" ht="35.2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s="12" customFormat="1" ht="15" customHeight="1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11"/>
      <c r="M67" s="13"/>
      <c r="N67" s="13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s="12" customFormat="1" ht="21" customHeight="1">
      <c r="A68" s="21" t="s">
        <v>13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s="12" customFormat="1" ht="57.75" customHeight="1">
      <c r="A69" s="11" t="s">
        <v>14</v>
      </c>
      <c r="B69" s="21" t="s">
        <v>15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s="12" customFormat="1" ht="39" customHeight="1">
      <c r="A70" s="11" t="s">
        <v>16</v>
      </c>
      <c r="B70" s="22" t="s">
        <v>17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s="12" customFormat="1" ht="43.5" customHeight="1">
      <c r="A71" s="11" t="s">
        <v>18</v>
      </c>
      <c r="B71" s="22" t="s">
        <v>19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s="12" customFormat="1" ht="30.75" customHeight="1">
      <c r="A72" s="11" t="s">
        <v>20</v>
      </c>
      <c r="B72" s="22" t="s">
        <v>21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s="12" customFormat="1" ht="36.75" customHeight="1">
      <c r="A73" s="11" t="s">
        <v>22</v>
      </c>
      <c r="B73" s="75" t="s">
        <v>23</v>
      </c>
      <c r="C73" s="75"/>
      <c r="D73" s="75"/>
      <c r="E73" s="75"/>
      <c r="F73" s="75"/>
      <c r="G73" s="75"/>
      <c r="H73" s="22"/>
      <c r="I73" s="22"/>
      <c r="J73" s="22"/>
      <c r="K73" s="22"/>
      <c r="L73" s="22"/>
      <c r="M73" s="22"/>
      <c r="N73" s="2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s="12" customFormat="1" ht="31.5" customHeight="1">
      <c r="A74" s="70" t="s">
        <v>90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s="12" customFormat="1" ht="51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s="12" customFormat="1" ht="43.5" customHeight="1">
      <c r="A76" s="2"/>
      <c r="B76" s="2"/>
      <c r="C76" s="2"/>
      <c r="D76" s="6"/>
      <c r="E76" s="10"/>
      <c r="F76" s="10"/>
      <c r="G76" s="10"/>
      <c r="H76" s="4"/>
      <c r="I76" s="2"/>
      <c r="J76" s="2"/>
      <c r="K76" s="2"/>
      <c r="L76" s="2"/>
      <c r="M76" s="9"/>
      <c r="N76" s="7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s="12" customFormat="1" ht="58.5" customHeight="1">
      <c r="A77" s="2"/>
      <c r="B77" s="2"/>
      <c r="C77" s="2"/>
      <c r="D77" s="6"/>
      <c r="E77" s="10"/>
      <c r="F77" s="10"/>
      <c r="G77" s="10"/>
      <c r="H77" s="4"/>
      <c r="I77" s="2"/>
      <c r="J77" s="2"/>
      <c r="K77" s="2"/>
      <c r="L77" s="2"/>
      <c r="M77" s="9"/>
      <c r="N77" s="7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s="12" customFormat="1" ht="49.5" customHeight="1">
      <c r="A78" s="2"/>
      <c r="B78" s="2"/>
      <c r="C78" s="2"/>
      <c r="D78" s="6"/>
      <c r="E78" s="10"/>
      <c r="F78" s="10"/>
      <c r="G78" s="10"/>
      <c r="H78" s="4"/>
      <c r="I78" s="2"/>
      <c r="J78" s="2"/>
      <c r="K78" s="2"/>
      <c r="L78" s="2"/>
      <c r="M78" s="9"/>
      <c r="N78" s="7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s="12" customFormat="1" ht="22.5" customHeight="1">
      <c r="A79" s="2"/>
      <c r="B79" s="2"/>
      <c r="C79" s="2"/>
      <c r="D79" s="6"/>
      <c r="E79" s="10"/>
      <c r="F79" s="10"/>
      <c r="G79" s="10"/>
      <c r="H79" s="4"/>
      <c r="I79" s="2"/>
      <c r="J79" s="2"/>
      <c r="K79" s="2"/>
      <c r="L79" s="2"/>
      <c r="M79" s="9"/>
      <c r="N79" s="7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</sheetData>
  <sheetProtection/>
  <mergeCells count="25">
    <mergeCell ref="A62:M62"/>
    <mergeCell ref="A74:N74"/>
    <mergeCell ref="A12:N12"/>
    <mergeCell ref="A64:N64"/>
    <mergeCell ref="B73:G73"/>
    <mergeCell ref="A63:N63"/>
    <mergeCell ref="A67:K67"/>
    <mergeCell ref="A65:N65"/>
    <mergeCell ref="A2:N2"/>
    <mergeCell ref="A4:N4"/>
    <mergeCell ref="A6:N6"/>
    <mergeCell ref="A8:G8"/>
    <mergeCell ref="H8:N8"/>
    <mergeCell ref="A10:A11"/>
    <mergeCell ref="H10:H11"/>
    <mergeCell ref="M10:M11"/>
    <mergeCell ref="A5:B5"/>
    <mergeCell ref="C5:N5"/>
    <mergeCell ref="A9:N9"/>
    <mergeCell ref="L10:L11"/>
    <mergeCell ref="I10:I11"/>
    <mergeCell ref="J10:J11"/>
    <mergeCell ref="K10:K11"/>
    <mergeCell ref="C10:D10"/>
    <mergeCell ref="B10:B11"/>
  </mergeCells>
  <conditionalFormatting sqref="L13:M17 L25:M61 L19:M23">
    <cfRule type="containsText" priority="463" dxfId="18" operator="containsText" text="НЕ">
      <formula>NOT(ISERROR(SEARCH("НЕ",L13)))</formula>
    </cfRule>
    <cfRule type="containsText" priority="464" dxfId="19" operator="containsText" text="ОДНОРОДНЫЕ">
      <formula>NOT(ISERROR(SEARCH("ОДНОРОДНЫЕ",L13)))</formula>
    </cfRule>
    <cfRule type="containsText" priority="465" dxfId="18" operator="containsText" text="НЕОДНОРОДНЫЕ">
      <formula>NOT(ISERROR(SEARCH("НЕОДНОРОДНЫЕ",L13)))</formula>
    </cfRule>
  </conditionalFormatting>
  <conditionalFormatting sqref="L13:M17 L25:M61 L19:M23">
    <cfRule type="containsText" priority="460" dxfId="18" operator="containsText" text="НЕОДНОРОДНЫЕ">
      <formula>NOT(ISERROR(SEARCH("НЕОДНОРОДНЫЕ",L13)))</formula>
    </cfRule>
    <cfRule type="containsText" priority="461" dxfId="19" operator="containsText" text="ОДНОРОДНЫЕ">
      <formula>NOT(ISERROR(SEARCH("ОДНОРОДНЫЕ",L13)))</formula>
    </cfRule>
    <cfRule type="containsText" priority="462" dxfId="18" operator="containsText" text="НЕОДНОРОДНЫЕ">
      <formula>NOT(ISERROR(SEARCH("НЕОДНОРОДНЫЕ",L13)))</formula>
    </cfRule>
  </conditionalFormatting>
  <conditionalFormatting sqref="L18:M18">
    <cfRule type="containsText" priority="46" dxfId="18" operator="containsText" text="НЕ">
      <formula>NOT(ISERROR(SEARCH("НЕ",L18)))</formula>
    </cfRule>
    <cfRule type="containsText" priority="47" dxfId="19" operator="containsText" text="ОДНОРОДНЫЕ">
      <formula>NOT(ISERROR(SEARCH("ОДНОРОДНЫЕ",L18)))</formula>
    </cfRule>
    <cfRule type="containsText" priority="48" dxfId="18" operator="containsText" text="НЕОДНОРОДНЫЕ">
      <formula>NOT(ISERROR(SEARCH("НЕОДНОРОДНЫЕ",L18)))</formula>
    </cfRule>
  </conditionalFormatting>
  <conditionalFormatting sqref="L18:M18">
    <cfRule type="containsText" priority="43" dxfId="18" operator="containsText" text="НЕОДНОРОДНЫЕ">
      <formula>NOT(ISERROR(SEARCH("НЕОДНОРОДНЫЕ",L18)))</formula>
    </cfRule>
    <cfRule type="containsText" priority="44" dxfId="19" operator="containsText" text="ОДНОРОДНЫЕ">
      <formula>NOT(ISERROR(SEARCH("ОДНОРОДНЫЕ",L18)))</formula>
    </cfRule>
    <cfRule type="containsText" priority="45" dxfId="18" operator="containsText" text="НЕОДНОРОДНЫЕ">
      <formula>NOT(ISERROR(SEARCH("НЕОДНОРОДНЫЕ",L18)))</formula>
    </cfRule>
  </conditionalFormatting>
  <conditionalFormatting sqref="L24:M24">
    <cfRule type="containsText" priority="4" dxfId="18" operator="containsText" text="НЕ">
      <formula>NOT(ISERROR(SEARCH("НЕ",L24)))</formula>
    </cfRule>
    <cfRule type="containsText" priority="5" dxfId="19" operator="containsText" text="ОДНОРОДНЫЕ">
      <formula>NOT(ISERROR(SEARCH("ОДНОРОДНЫЕ",L24)))</formula>
    </cfRule>
    <cfRule type="containsText" priority="6" dxfId="18" operator="containsText" text="НЕОДНОРОДНЫЕ">
      <formula>NOT(ISERROR(SEARCH("НЕОДНОРОДНЫЕ",L24)))</formula>
    </cfRule>
  </conditionalFormatting>
  <conditionalFormatting sqref="L24:M24">
    <cfRule type="containsText" priority="1" dxfId="18" operator="containsText" text="НЕОДНОРОДНЫЕ">
      <formula>NOT(ISERROR(SEARCH("НЕОДНОРОДНЫЕ",L24)))</formula>
    </cfRule>
    <cfRule type="containsText" priority="2" dxfId="19" operator="containsText" text="ОДНОРОДНЫЕ">
      <formula>NOT(ISERROR(SEARCH("ОДНОРОДНЫЕ",L24)))</formula>
    </cfRule>
    <cfRule type="containsText" priority="3" dxfId="18" operator="containsText" text="НЕОДНОРОДНЫЕ">
      <formula>NOT(ISERROR(SEARCH("НЕОДНОРОДНЫЕ",L24)))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53" r:id="rId2"/>
  <rowBreaks count="2" manualBreakCount="2">
    <brk id="50" max="15" man="1"/>
    <brk id="77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2020-10-22T06:22:07Z</dcterms:modified>
  <cp:category/>
  <cp:version/>
  <cp:contentType/>
  <cp:contentStatus/>
</cp:coreProperties>
</file>