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НМЦК!$A$6:$N$33</definedName>
    <definedName name="_xlnm.Print_Area" localSheetId="0">НМЦК!$A$1:$N$39</definedName>
  </definedNames>
  <calcPr calcId="145621"/>
</workbook>
</file>

<file path=xl/calcChain.xml><?xml version="1.0" encoding="utf-8"?>
<calcChain xmlns="http://schemas.openxmlformats.org/spreadsheetml/2006/main">
  <c r="N10" i="1"/>
  <c r="N14"/>
  <c r="N18"/>
  <c r="N22"/>
  <c r="N26"/>
  <c r="N30"/>
  <c r="L7"/>
  <c r="M7"/>
  <c r="L8"/>
  <c r="L9"/>
  <c r="L10"/>
  <c r="L11"/>
  <c r="M11"/>
  <c r="L12"/>
  <c r="L13"/>
  <c r="L14"/>
  <c r="L15"/>
  <c r="M15"/>
  <c r="L16"/>
  <c r="L17"/>
  <c r="L18"/>
  <c r="L19"/>
  <c r="M19"/>
  <c r="L20"/>
  <c r="L21"/>
  <c r="L22"/>
  <c r="L23"/>
  <c r="M23"/>
  <c r="L24"/>
  <c r="L25"/>
  <c r="L26"/>
  <c r="L27"/>
  <c r="M27"/>
  <c r="L28"/>
  <c r="L29"/>
  <c r="L30"/>
  <c r="L31"/>
  <c r="M31"/>
  <c r="L32"/>
  <c r="L33"/>
  <c r="K7"/>
  <c r="N7"/>
  <c r="K8"/>
  <c r="N8"/>
  <c r="K9"/>
  <c r="N9"/>
  <c r="K10"/>
  <c r="K11"/>
  <c r="N11"/>
  <c r="K12"/>
  <c r="N12"/>
  <c r="K13"/>
  <c r="N13"/>
  <c r="K14"/>
  <c r="K15"/>
  <c r="N15"/>
  <c r="K16"/>
  <c r="N16"/>
  <c r="K17"/>
  <c r="N17"/>
  <c r="K18"/>
  <c r="K19"/>
  <c r="N19"/>
  <c r="K20"/>
  <c r="N20"/>
  <c r="K21"/>
  <c r="N21"/>
  <c r="K22"/>
  <c r="K23"/>
  <c r="N23"/>
  <c r="K24"/>
  <c r="N24"/>
  <c r="K25"/>
  <c r="N25"/>
  <c r="K26"/>
  <c r="K27"/>
  <c r="N27"/>
  <c r="K28"/>
  <c r="N28"/>
  <c r="K29"/>
  <c r="N29"/>
  <c r="K30"/>
  <c r="K31"/>
  <c r="N31"/>
  <c r="K32"/>
  <c r="N32"/>
  <c r="K33"/>
  <c r="N33"/>
  <c r="M9"/>
  <c r="M10"/>
  <c r="M13"/>
  <c r="M14"/>
  <c r="M17"/>
  <c r="M18"/>
  <c r="M21"/>
  <c r="M22"/>
  <c r="M25"/>
  <c r="M26"/>
  <c r="M29"/>
  <c r="M30"/>
  <c r="M3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  <c r="F34"/>
  <c r="J7"/>
  <c r="H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9"/>
  <c r="H10"/>
  <c r="H11"/>
  <c r="H34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K6"/>
  <c r="N6"/>
  <c r="N34"/>
  <c r="L6"/>
  <c r="H6"/>
  <c r="J6"/>
  <c r="J34"/>
  <c r="H8"/>
  <c r="J8"/>
  <c r="H31"/>
  <c r="H32"/>
  <c r="J32"/>
  <c r="H33"/>
  <c r="J33"/>
  <c r="M32"/>
  <c r="M28"/>
  <c r="M24"/>
  <c r="M20"/>
  <c r="M16"/>
  <c r="M12"/>
  <c r="M8"/>
  <c r="M6"/>
</calcChain>
</file>

<file path=xl/sharedStrings.xml><?xml version="1.0" encoding="utf-8"?>
<sst xmlns="http://schemas.openxmlformats.org/spreadsheetml/2006/main" count="80" uniqueCount="50">
  <si>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</si>
  <si>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</si>
  <si>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</si>
  <si>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</si>
  <si>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</si>
  <si>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</si>
  <si>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</si>
  <si>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</si>
  <si>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</si>
  <si>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</si>
  <si>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</si>
  <si>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</si>
  <si>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</si>
  <si>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</si>
  <si>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</si>
  <si>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</si>
  <si>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пара</t>
  </si>
  <si>
    <t>Поставка одноразового белья</t>
  </si>
  <si>
    <t>Комплект одежды хирургической одноразовой стерильной: нарукавники</t>
  </si>
  <si>
    <t>Комплект белья операционного одноразовый стерильный универсальный</t>
  </si>
  <si>
    <t>Комплект белья операционного одноразового стерильного для ТУР-операций</t>
  </si>
  <si>
    <t>Комплект белья операционного одноразовый стерильный для травматологии и ортопедии (на тазобедренном суставе)</t>
  </si>
  <si>
    <t>Комплект белья операционного одноразовый стерильный для травматологии и ортопедии (для артроскопии)</t>
  </si>
  <si>
    <t xml:space="preserve"> Комплект белья для гинекологических операций универсальный большой одноразовый стерильный</t>
  </si>
  <si>
    <t>Комплект белья акушерского для Кесарева сечения одноразового стерильного</t>
  </si>
  <si>
    <t>Комплект белья операционного одноразовый стерильный для полостных вмешательств, для малоинвазивных операций</t>
  </si>
  <si>
    <t>Комплект белья операционного одноразового стерильного нейрохирургического (для краниотомии)</t>
  </si>
  <si>
    <t>Одежда и бельё медицинские одноразовые нестерильные в комплектах и отдельных упаковках: Бахилы хирургические (высокие)</t>
  </si>
  <si>
    <t>Одежда и бельё медицинские одноразовые нестерильные в комплектах и отдельных упаковках: Бахилы хирургические (низкие)</t>
  </si>
  <si>
    <t>Комплект белья для малой хирургии одноразовый стерильный: 
Простыня операционная с отверстием, липким краем 2500х1500мм</t>
  </si>
  <si>
    <t>Комплект белья операционного одноразового стерильного  для покрытия инструментального стола: 
Карман-приемник хирургический с липким краем  400х350мм</t>
  </si>
  <si>
    <t>Комплект белья хирургического на аппаратуру одноразовый стерильный: 
Чехол 145х2500мм</t>
  </si>
  <si>
    <t>Комплект одежды хирургической одноразовой стерильной  в составе:  
Комплект одежды хирургической одноразовой стерильной: 
Халат хирургический (усиленный, р. XL) -1 шт; полотенце- 2 шт.</t>
  </si>
  <si>
    <t>Комплект белья хирургического на аппаратуру одноразовый стерильный: 
Чехол (п/эт; d 1200мм; с резинкой по длине окружности; с защипами)</t>
  </si>
  <si>
    <t>Шапочки медицинские одноразового использования: Шапочки «Шарлотта», артикул ШС53</t>
  </si>
  <si>
    <t>Одежда и бельё медицинские одноразовые нестерильные в комплектах и отдельных упаковках: Шапочка (колпак с впитывающей полосой)</t>
  </si>
  <si>
    <t>Одежда и бельё медицинские одноразовые нестерильные в комплектах и отдельных упаковках: Шапочка (колпак)</t>
  </si>
  <si>
    <t>Комплект белья для гинекологических осмотров, для УЗИ одноразовый стерильный: салфетка впитывающая многослойная 600х900 мм</t>
  </si>
  <si>
    <t>Одежда и бельё медицинские одноразовые нестерильные в комплектах и отдельных упаковках: Костюм хирургический (Евро: куртка+брюки; р.64-66)</t>
  </si>
  <si>
    <t>Одежда и бельё медицинские одноразовые нестерильные в комплектах и отдельных упаковках: Костюм хирургический (Евро: куртка+брюки; р.52-54)</t>
  </si>
  <si>
    <t>Комплект одежды хирургической одноразовой стерильной: халат хирургический</t>
  </si>
  <si>
    <t>Комплект одежды хирургической одноразовой стерильной: Фартук (Л40; 1400мм )</t>
  </si>
  <si>
    <t>Одежда и бельё медицинские одноразовые нестерильные в комплектах и отдельных упаковках: Фартук (п/эт; 1200мм)</t>
  </si>
  <si>
    <t>Комплект белья акушерского родового одноразового стерильного (для аборта)</t>
  </si>
  <si>
    <t>Комплект белья акушерского одноразового стерильного универсальный большой</t>
  </si>
  <si>
    <t>Комплект белья операционного одноразовый стерильный универсальный: простыня большая операционная с вырезом, с липким краем 1600/2700х2800 мм</t>
  </si>
  <si>
    <t>Источник 1
 КП № б/н от б/д</t>
  </si>
  <si>
    <t>Источник 2
КП № б/н от б/д</t>
  </si>
  <si>
    <t>Источник 3
 КП № б/н от 22.11.2022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</si>
  <si>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1 944 406,13 рублей </t>
    </r>
    <r>
      <rPr>
        <sz val="12"/>
        <rFont val="Times New Roman"/>
        <family val="1"/>
        <charset val="204"/>
      </rPr>
      <t>(Один миллион девятьсот сорок четыретысячи четыреста шесть рублей 13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</si>
</sst>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5" fillId="0" borderId="4" xfId="0" applyNumberFormat="1" applyFont="1" applyBorder="1" applyAlignment="1">
      <alignment horizontal="left" vertical="top" wrapText="1"/>
    </xf>
    <xf numFmtId="0" fontId="18" fillId="0" borderId="5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9" borderId="4" xfId="0" applyNumberFormat="1" applyFont="1" applyFill="1" applyBorder="1" applyAlignment="1">
      <alignment horizontal="center" vertical="center"/>
    </xf>
    <xf numFmtId="3" fontId="23" fillId="9" borderId="7" xfId="0" applyNumberFormat="1" applyFont="1" applyFill="1" applyBorder="1" applyAlignment="1">
      <alignment horizontal="center" vertical="center" wrapText="1"/>
    </xf>
    <xf numFmtId="4" fontId="23" fillId="9" borderId="7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18" fillId="0" borderId="8" xfId="0" applyNumberFormat="1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5" fillId="0" borderId="2" xfId="0" applyNumberFormat="1" applyFont="1" applyBorder="1" applyAlignment="1">
      <alignment horizontal="left" vertical="top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1943100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533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1943100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533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1943100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533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1943100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533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73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73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1743075</xdr:rowOff>
    </xdr:from>
    <xdr:to>
      <xdr:col>13</xdr:col>
      <xdr:colOff>1390650</xdr:colOff>
      <xdr:row>30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13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0</xdr:rowOff>
    </xdr:from>
    <xdr:to>
      <xdr:col>13</xdr:col>
      <xdr:colOff>1390650</xdr:colOff>
      <xdr:row>31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13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1743075</xdr:rowOff>
    </xdr:from>
    <xdr:to>
      <xdr:col>13</xdr:col>
      <xdr:colOff>1390650</xdr:colOff>
      <xdr:row>31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801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1743075</xdr:rowOff>
    </xdr:from>
    <xdr:to>
      <xdr:col>13</xdr:col>
      <xdr:colOff>1390650</xdr:colOff>
      <xdr:row>32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068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068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14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14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14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248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8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44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848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6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67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01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134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667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067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734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68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801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46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134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535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935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468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73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38"/>
  <sheetViews>
    <sheetView tabSelected="1" zoomScaleNormal="130" workbookViewId="0">
      <selection activeCell="I47" sqref="I4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93" width="8.85546875" style="5" customWidth="1"/>
    <col min="94" max="217" width="8.85546875" style="1" customWidth="1"/>
    <col min="218" max="16384" width="9.140625" style="1"/>
  </cols>
  <sheetData>
    <row r="1" spans="1:14" ht="15.7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51">
      <c r="A3" s="41" t="s">
        <v>1</v>
      </c>
      <c r="B3" s="42" t="s">
        <v>11</v>
      </c>
      <c r="C3" s="41" t="s">
        <v>7</v>
      </c>
      <c r="D3" s="39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8" t="s">
        <v>4</v>
      </c>
    </row>
    <row r="4" spans="1:14" ht="38.25">
      <c r="A4" s="41"/>
      <c r="B4" s="42"/>
      <c r="C4" s="41"/>
      <c r="D4" s="39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34" t="s">
        <v>8</v>
      </c>
      <c r="L4" s="34" t="s">
        <v>5</v>
      </c>
      <c r="M4" s="34" t="s">
        <v>9</v>
      </c>
      <c r="N4" s="35" t="s">
        <v>13</v>
      </c>
    </row>
    <row r="5" spans="1:14" ht="47.25" customHeight="1">
      <c r="A5" s="41"/>
      <c r="B5" s="43"/>
      <c r="C5" s="41"/>
      <c r="D5" s="39"/>
      <c r="E5" s="36" t="s">
        <v>46</v>
      </c>
      <c r="F5" s="36"/>
      <c r="G5" s="36" t="s">
        <v>47</v>
      </c>
      <c r="H5" s="36"/>
      <c r="I5" s="36" t="s">
        <v>48</v>
      </c>
      <c r="J5" s="36"/>
      <c r="K5" s="34"/>
      <c r="L5" s="34"/>
      <c r="M5" s="34"/>
      <c r="N5" s="35"/>
    </row>
    <row r="6" spans="1:14" ht="24.75" customHeight="1">
      <c r="A6" s="17">
        <v>1</v>
      </c>
      <c r="B6" s="18" t="s">
        <v>19</v>
      </c>
      <c r="C6" s="19" t="s">
        <v>12</v>
      </c>
      <c r="D6" s="20">
        <v>60</v>
      </c>
      <c r="E6" s="22">
        <v>1588</v>
      </c>
      <c r="F6" s="9">
        <f>D6*E6</f>
        <v>95280</v>
      </c>
      <c r="G6" s="15">
        <v>1636</v>
      </c>
      <c r="H6" s="9">
        <f t="shared" ref="H6:H33" si="0">G6*D6</f>
        <v>98160</v>
      </c>
      <c r="I6" s="15">
        <v>1685</v>
      </c>
      <c r="J6" s="9">
        <f t="shared" ref="J6:J33" si="1">I6*D6</f>
        <v>101100</v>
      </c>
      <c r="K6" s="9">
        <f>(E6+G6+I6)/3</f>
        <v>1636.3333333333333</v>
      </c>
      <c r="L6" s="7">
        <f>STDEV(E6,G6,I6)</f>
        <v>48.500859098920436</v>
      </c>
      <c r="M6" s="10">
        <f>L6/K6</f>
        <v>2.9639962781984379E-2</v>
      </c>
      <c r="N6" s="11">
        <f>ROUND(K6,2)*D6</f>
        <v>98179.799999999988</v>
      </c>
    </row>
    <row r="7" spans="1:14" ht="31.5">
      <c r="A7" s="17">
        <v>2</v>
      </c>
      <c r="B7" s="18" t="s">
        <v>20</v>
      </c>
      <c r="C7" s="19" t="s">
        <v>12</v>
      </c>
      <c r="D7" s="20">
        <v>40</v>
      </c>
      <c r="E7" s="22">
        <v>1725</v>
      </c>
      <c r="F7" s="9">
        <f t="shared" ref="F7:F33" si="2">D7*E7</f>
        <v>69000</v>
      </c>
      <c r="G7" s="15">
        <v>1777</v>
      </c>
      <c r="H7" s="9">
        <f t="shared" si="0"/>
        <v>71080</v>
      </c>
      <c r="I7" s="15">
        <v>1830</v>
      </c>
      <c r="J7" s="9">
        <f t="shared" si="1"/>
        <v>73200</v>
      </c>
      <c r="K7" s="9">
        <f t="shared" ref="K7:K33" si="3">(E7+G7+I7)/3</f>
        <v>1777.3333333333333</v>
      </c>
      <c r="L7" s="7">
        <f t="shared" ref="L7:L33" si="4">STDEV(E7,G7,I7)</f>
        <v>52.500793644794868</v>
      </c>
      <c r="M7" s="10">
        <f t="shared" ref="M7:M33" si="5">L7/K7</f>
        <v>2.9539081195495989E-2</v>
      </c>
      <c r="N7" s="11">
        <f t="shared" ref="N7:N33" si="6">ROUND(K7,2)*D7</f>
        <v>71093.2</v>
      </c>
    </row>
    <row r="8" spans="1:14" s="6" customFormat="1" ht="42">
      <c r="A8" s="17">
        <v>3</v>
      </c>
      <c r="B8" s="18" t="s">
        <v>21</v>
      </c>
      <c r="C8" s="19" t="s">
        <v>12</v>
      </c>
      <c r="D8" s="20">
        <v>12</v>
      </c>
      <c r="E8" s="22">
        <v>2895</v>
      </c>
      <c r="F8" s="9">
        <f t="shared" si="2"/>
        <v>34740</v>
      </c>
      <c r="G8" s="15">
        <v>2982</v>
      </c>
      <c r="H8" s="9">
        <f t="shared" si="0"/>
        <v>35784</v>
      </c>
      <c r="I8" s="15">
        <v>3071</v>
      </c>
      <c r="J8" s="9">
        <f t="shared" si="1"/>
        <v>36852</v>
      </c>
      <c r="K8" s="9">
        <f t="shared" si="3"/>
        <v>2982.6666666666665</v>
      </c>
      <c r="L8" s="7">
        <f t="shared" si="4"/>
        <v>88.001893919013668</v>
      </c>
      <c r="M8" s="10">
        <f t="shared" si="5"/>
        <v>2.9504434706866454E-2</v>
      </c>
      <c r="N8" s="11">
        <f t="shared" si="6"/>
        <v>35792.04</v>
      </c>
    </row>
    <row r="9" spans="1:14" s="6" customFormat="1" ht="42">
      <c r="A9" s="17">
        <v>4</v>
      </c>
      <c r="B9" s="18" t="s">
        <v>22</v>
      </c>
      <c r="C9" s="19" t="s">
        <v>12</v>
      </c>
      <c r="D9" s="20">
        <v>51</v>
      </c>
      <c r="E9" s="22">
        <v>3203</v>
      </c>
      <c r="F9" s="9">
        <f t="shared" si="2"/>
        <v>163353</v>
      </c>
      <c r="G9" s="15">
        <v>3299</v>
      </c>
      <c r="H9" s="9">
        <f t="shared" si="0"/>
        <v>168249</v>
      </c>
      <c r="I9" s="15">
        <v>3397</v>
      </c>
      <c r="J9" s="9">
        <f t="shared" si="1"/>
        <v>173247</v>
      </c>
      <c r="K9" s="9">
        <f t="shared" si="3"/>
        <v>3299.6666666666665</v>
      </c>
      <c r="L9" s="7">
        <f t="shared" si="4"/>
        <v>97.001718197840873</v>
      </c>
      <c r="M9" s="10">
        <f t="shared" si="5"/>
        <v>2.9397429497274738E-2</v>
      </c>
      <c r="N9" s="11">
        <f t="shared" si="6"/>
        <v>168283.17</v>
      </c>
    </row>
    <row r="10" spans="1:14" s="6" customFormat="1" ht="31.5">
      <c r="A10" s="17">
        <v>5</v>
      </c>
      <c r="B10" s="18" t="s">
        <v>23</v>
      </c>
      <c r="C10" s="19" t="s">
        <v>12</v>
      </c>
      <c r="D10" s="20">
        <v>14</v>
      </c>
      <c r="E10" s="22">
        <v>673</v>
      </c>
      <c r="F10" s="9">
        <f t="shared" si="2"/>
        <v>9422</v>
      </c>
      <c r="G10" s="15">
        <v>694</v>
      </c>
      <c r="H10" s="9">
        <f t="shared" si="0"/>
        <v>9716</v>
      </c>
      <c r="I10" s="15">
        <v>715</v>
      </c>
      <c r="J10" s="9">
        <f t="shared" si="1"/>
        <v>10010</v>
      </c>
      <c r="K10" s="9">
        <f t="shared" si="3"/>
        <v>694</v>
      </c>
      <c r="L10" s="7">
        <f t="shared" si="4"/>
        <v>21</v>
      </c>
      <c r="M10" s="10">
        <f t="shared" si="5"/>
        <v>3.0259365994236311E-2</v>
      </c>
      <c r="N10" s="11">
        <f t="shared" si="6"/>
        <v>9716</v>
      </c>
    </row>
    <row r="11" spans="1:14" s="6" customFormat="1" ht="31.5">
      <c r="A11" s="17">
        <v>6</v>
      </c>
      <c r="B11" s="18" t="s">
        <v>24</v>
      </c>
      <c r="C11" s="19" t="s">
        <v>12</v>
      </c>
      <c r="D11" s="20">
        <v>75</v>
      </c>
      <c r="E11" s="22">
        <v>3109</v>
      </c>
      <c r="F11" s="9">
        <f t="shared" si="2"/>
        <v>233175</v>
      </c>
      <c r="G11" s="15">
        <v>3203</v>
      </c>
      <c r="H11" s="9">
        <f t="shared" si="0"/>
        <v>240225</v>
      </c>
      <c r="I11" s="15">
        <v>3299</v>
      </c>
      <c r="J11" s="9">
        <f t="shared" si="1"/>
        <v>247425</v>
      </c>
      <c r="K11" s="9">
        <f t="shared" si="3"/>
        <v>3203.6666666666665</v>
      </c>
      <c r="L11" s="7">
        <f t="shared" si="4"/>
        <v>95.001754369765891</v>
      </c>
      <c r="M11" s="10">
        <f t="shared" si="5"/>
        <v>2.9654069619113276E-2</v>
      </c>
      <c r="N11" s="11">
        <f t="shared" si="6"/>
        <v>240275.25</v>
      </c>
    </row>
    <row r="12" spans="1:14" s="6" customFormat="1" ht="42">
      <c r="A12" s="17">
        <v>7</v>
      </c>
      <c r="B12" s="18" t="s">
        <v>25</v>
      </c>
      <c r="C12" s="19" t="s">
        <v>12</v>
      </c>
      <c r="D12" s="20">
        <v>30</v>
      </c>
      <c r="E12" s="22">
        <v>1102</v>
      </c>
      <c r="F12" s="9">
        <f t="shared" si="2"/>
        <v>33060</v>
      </c>
      <c r="G12" s="15">
        <v>1456</v>
      </c>
      <c r="H12" s="9">
        <f t="shared" si="0"/>
        <v>43680</v>
      </c>
      <c r="I12" s="15">
        <v>1499</v>
      </c>
      <c r="J12" s="9">
        <f t="shared" si="1"/>
        <v>44970</v>
      </c>
      <c r="K12" s="9">
        <f t="shared" si="3"/>
        <v>1352.3333333333333</v>
      </c>
      <c r="L12" s="7">
        <f t="shared" si="4"/>
        <v>217.85851677943072</v>
      </c>
      <c r="M12" s="10">
        <f t="shared" si="5"/>
        <v>0.16109823769738529</v>
      </c>
      <c r="N12" s="11">
        <f t="shared" si="6"/>
        <v>40569.899999999994</v>
      </c>
    </row>
    <row r="13" spans="1:14" s="6" customFormat="1" ht="42">
      <c r="A13" s="17">
        <v>8</v>
      </c>
      <c r="B13" s="18" t="s">
        <v>29</v>
      </c>
      <c r="C13" s="19" t="s">
        <v>12</v>
      </c>
      <c r="D13" s="20">
        <v>102</v>
      </c>
      <c r="E13" s="22">
        <v>1207</v>
      </c>
      <c r="F13" s="9">
        <f t="shared" si="2"/>
        <v>123114</v>
      </c>
      <c r="G13" s="15">
        <v>1244</v>
      </c>
      <c r="H13" s="9">
        <f t="shared" si="0"/>
        <v>126888</v>
      </c>
      <c r="I13" s="15">
        <v>1281</v>
      </c>
      <c r="J13" s="9">
        <f t="shared" si="1"/>
        <v>130662</v>
      </c>
      <c r="K13" s="9">
        <f t="shared" si="3"/>
        <v>1244</v>
      </c>
      <c r="L13" s="7">
        <f t="shared" si="4"/>
        <v>37</v>
      </c>
      <c r="M13" s="10">
        <f t="shared" si="5"/>
        <v>2.9742765273311898E-2</v>
      </c>
      <c r="N13" s="11">
        <f t="shared" si="6"/>
        <v>126888</v>
      </c>
    </row>
    <row r="14" spans="1:14" s="6" customFormat="1" ht="52.5">
      <c r="A14" s="17">
        <v>9</v>
      </c>
      <c r="B14" s="18" t="s">
        <v>30</v>
      </c>
      <c r="C14" s="19" t="s">
        <v>12</v>
      </c>
      <c r="D14" s="20">
        <v>40</v>
      </c>
      <c r="E14" s="22">
        <v>96.23</v>
      </c>
      <c r="F14" s="9">
        <f t="shared" si="2"/>
        <v>3849.2000000000003</v>
      </c>
      <c r="G14" s="15">
        <v>99.12</v>
      </c>
      <c r="H14" s="9">
        <f t="shared" si="0"/>
        <v>3964.8</v>
      </c>
      <c r="I14" s="15">
        <v>102</v>
      </c>
      <c r="J14" s="9">
        <f t="shared" si="1"/>
        <v>4080</v>
      </c>
      <c r="K14" s="9">
        <f t="shared" si="3"/>
        <v>99.116666666666674</v>
      </c>
      <c r="L14" s="7">
        <f t="shared" si="4"/>
        <v>2.8850014442515137</v>
      </c>
      <c r="M14" s="10">
        <f t="shared" si="5"/>
        <v>2.9107127401225966E-2</v>
      </c>
      <c r="N14" s="11">
        <f t="shared" si="6"/>
        <v>3964.8</v>
      </c>
    </row>
    <row r="15" spans="1:14" s="6" customFormat="1" ht="31.5">
      <c r="A15" s="17">
        <v>10</v>
      </c>
      <c r="B15" s="18" t="s">
        <v>31</v>
      </c>
      <c r="C15" s="19" t="s">
        <v>12</v>
      </c>
      <c r="D15" s="20">
        <v>420</v>
      </c>
      <c r="E15" s="22">
        <v>74.11</v>
      </c>
      <c r="F15" s="9">
        <f t="shared" si="2"/>
        <v>31126.2</v>
      </c>
      <c r="G15" s="15">
        <v>76.33</v>
      </c>
      <c r="H15" s="9">
        <f t="shared" si="0"/>
        <v>32058.6</v>
      </c>
      <c r="I15" s="15">
        <v>78.61</v>
      </c>
      <c r="J15" s="9">
        <f t="shared" si="1"/>
        <v>33016.199999999997</v>
      </c>
      <c r="K15" s="9">
        <f t="shared" si="3"/>
        <v>76.350000000000009</v>
      </c>
      <c r="L15" s="7">
        <f t="shared" si="4"/>
        <v>2.2500666656790416</v>
      </c>
      <c r="M15" s="10">
        <f t="shared" si="5"/>
        <v>2.9470421292456337E-2</v>
      </c>
      <c r="N15" s="11">
        <f t="shared" si="6"/>
        <v>32066.999999999996</v>
      </c>
    </row>
    <row r="16" spans="1:14" s="6" customFormat="1" ht="33" customHeight="1">
      <c r="A16" s="17">
        <v>11</v>
      </c>
      <c r="B16" s="18" t="s">
        <v>26</v>
      </c>
      <c r="C16" s="19" t="s">
        <v>12</v>
      </c>
      <c r="D16" s="20">
        <v>3</v>
      </c>
      <c r="E16" s="22">
        <v>2211</v>
      </c>
      <c r="F16" s="9">
        <f t="shared" si="2"/>
        <v>6633</v>
      </c>
      <c r="G16" s="15">
        <v>2277</v>
      </c>
      <c r="H16" s="9">
        <f t="shared" si="0"/>
        <v>6831</v>
      </c>
      <c r="I16" s="15">
        <v>2345</v>
      </c>
      <c r="J16" s="9">
        <f t="shared" si="1"/>
        <v>7035</v>
      </c>
      <c r="K16" s="9">
        <f t="shared" si="3"/>
        <v>2277.6666666666665</v>
      </c>
      <c r="L16" s="7">
        <f t="shared" si="4"/>
        <v>67.002487516011925</v>
      </c>
      <c r="M16" s="10">
        <f t="shared" si="5"/>
        <v>2.9417161210015481E-2</v>
      </c>
      <c r="N16" s="11">
        <f t="shared" si="6"/>
        <v>6833.01</v>
      </c>
    </row>
    <row r="17" spans="1:14" s="6" customFormat="1" ht="63">
      <c r="A17" s="17">
        <v>12</v>
      </c>
      <c r="B17" s="18" t="s">
        <v>32</v>
      </c>
      <c r="C17" s="19" t="s">
        <v>12</v>
      </c>
      <c r="D17" s="20">
        <v>175</v>
      </c>
      <c r="E17" s="22">
        <v>194</v>
      </c>
      <c r="F17" s="9">
        <f t="shared" si="2"/>
        <v>33950</v>
      </c>
      <c r="G17" s="15">
        <v>200</v>
      </c>
      <c r="H17" s="9">
        <f t="shared" si="0"/>
        <v>35000</v>
      </c>
      <c r="I17" s="15">
        <v>206</v>
      </c>
      <c r="J17" s="9">
        <f t="shared" si="1"/>
        <v>36050</v>
      </c>
      <c r="K17" s="9">
        <f t="shared" si="3"/>
        <v>200</v>
      </c>
      <c r="L17" s="7">
        <f t="shared" si="4"/>
        <v>6</v>
      </c>
      <c r="M17" s="10">
        <f t="shared" si="5"/>
        <v>0.03</v>
      </c>
      <c r="N17" s="11">
        <f t="shared" si="6"/>
        <v>35000</v>
      </c>
    </row>
    <row r="18" spans="1:14" s="6" customFormat="1" ht="42">
      <c r="A18" s="17">
        <v>13</v>
      </c>
      <c r="B18" s="18" t="s">
        <v>33</v>
      </c>
      <c r="C18" s="19" t="s">
        <v>12</v>
      </c>
      <c r="D18" s="20">
        <v>180</v>
      </c>
      <c r="E18" s="22">
        <v>260</v>
      </c>
      <c r="F18" s="9">
        <f t="shared" si="2"/>
        <v>46800</v>
      </c>
      <c r="G18" s="15">
        <v>268</v>
      </c>
      <c r="H18" s="9">
        <f t="shared" si="0"/>
        <v>48240</v>
      </c>
      <c r="I18" s="15">
        <v>276</v>
      </c>
      <c r="J18" s="9">
        <f t="shared" si="1"/>
        <v>49680</v>
      </c>
      <c r="K18" s="9">
        <f t="shared" si="3"/>
        <v>268</v>
      </c>
      <c r="L18" s="7">
        <f t="shared" si="4"/>
        <v>8</v>
      </c>
      <c r="M18" s="10">
        <f t="shared" si="5"/>
        <v>2.9850746268656716E-2</v>
      </c>
      <c r="N18" s="11">
        <f t="shared" si="6"/>
        <v>48240</v>
      </c>
    </row>
    <row r="19" spans="1:14" s="6" customFormat="1" ht="42">
      <c r="A19" s="17">
        <v>14</v>
      </c>
      <c r="B19" s="18" t="s">
        <v>27</v>
      </c>
      <c r="C19" s="19" t="s">
        <v>16</v>
      </c>
      <c r="D19" s="21">
        <v>2640</v>
      </c>
      <c r="E19" s="22">
        <v>23.22</v>
      </c>
      <c r="F19" s="9">
        <f t="shared" si="2"/>
        <v>61300.799999999996</v>
      </c>
      <c r="G19" s="15">
        <v>23.91</v>
      </c>
      <c r="H19" s="9">
        <f t="shared" si="0"/>
        <v>63122.400000000001</v>
      </c>
      <c r="I19" s="15">
        <v>24.62</v>
      </c>
      <c r="J19" s="9">
        <f t="shared" si="1"/>
        <v>64996.800000000003</v>
      </c>
      <c r="K19" s="9">
        <f t="shared" si="3"/>
        <v>23.916666666666668</v>
      </c>
      <c r="L19" s="7">
        <f t="shared" si="4"/>
        <v>0.7000238091189005</v>
      </c>
      <c r="M19" s="10">
        <f t="shared" si="5"/>
        <v>2.9269288186156116E-2</v>
      </c>
      <c r="N19" s="11">
        <f t="shared" si="6"/>
        <v>63148.800000000003</v>
      </c>
    </row>
    <row r="20" spans="1:14" s="6" customFormat="1" ht="42">
      <c r="A20" s="17">
        <v>15</v>
      </c>
      <c r="B20" s="18" t="s">
        <v>28</v>
      </c>
      <c r="C20" s="19" t="s">
        <v>16</v>
      </c>
      <c r="D20" s="21">
        <v>2000</v>
      </c>
      <c r="E20" s="22">
        <v>6.49</v>
      </c>
      <c r="F20" s="9">
        <f t="shared" si="2"/>
        <v>12980</v>
      </c>
      <c r="G20" s="15">
        <v>6.68</v>
      </c>
      <c r="H20" s="9">
        <f t="shared" si="0"/>
        <v>13360</v>
      </c>
      <c r="I20" s="15">
        <v>6.88</v>
      </c>
      <c r="J20" s="9">
        <f t="shared" si="1"/>
        <v>13760</v>
      </c>
      <c r="K20" s="9">
        <f t="shared" si="3"/>
        <v>6.6833333333333336</v>
      </c>
      <c r="L20" s="7">
        <f t="shared" si="4"/>
        <v>0.19502136635080083</v>
      </c>
      <c r="M20" s="10">
        <f t="shared" si="5"/>
        <v>2.9180254316828053E-2</v>
      </c>
      <c r="N20" s="11">
        <f t="shared" si="6"/>
        <v>13360</v>
      </c>
    </row>
    <row r="21" spans="1:14" s="6" customFormat="1" ht="31.5">
      <c r="A21" s="17">
        <v>16</v>
      </c>
      <c r="B21" s="18" t="s">
        <v>34</v>
      </c>
      <c r="C21" s="19" t="s">
        <v>12</v>
      </c>
      <c r="D21" s="21">
        <v>5000</v>
      </c>
      <c r="E21" s="22">
        <v>2.31</v>
      </c>
      <c r="F21" s="9">
        <f t="shared" si="2"/>
        <v>11550</v>
      </c>
      <c r="G21" s="15">
        <v>2.37</v>
      </c>
      <c r="H21" s="9">
        <f t="shared" si="0"/>
        <v>11850</v>
      </c>
      <c r="I21" s="15">
        <v>2.44</v>
      </c>
      <c r="J21" s="9">
        <f t="shared" si="1"/>
        <v>12200</v>
      </c>
      <c r="K21" s="9">
        <f t="shared" si="3"/>
        <v>2.3733333333333331</v>
      </c>
      <c r="L21" s="7">
        <f t="shared" si="4"/>
        <v>6.5064070986477054E-2</v>
      </c>
      <c r="M21" s="10">
        <f t="shared" si="5"/>
        <v>2.7414636651605505E-2</v>
      </c>
      <c r="N21" s="11">
        <f t="shared" si="6"/>
        <v>11850</v>
      </c>
    </row>
    <row r="22" spans="1:14" s="6" customFormat="1" ht="52.5">
      <c r="A22" s="17">
        <v>17</v>
      </c>
      <c r="B22" s="18" t="s">
        <v>35</v>
      </c>
      <c r="C22" s="19" t="s">
        <v>12</v>
      </c>
      <c r="D22" s="20">
        <v>800</v>
      </c>
      <c r="E22" s="22">
        <v>34.85</v>
      </c>
      <c r="F22" s="9">
        <f t="shared" si="2"/>
        <v>27880</v>
      </c>
      <c r="G22" s="15">
        <v>35.89</v>
      </c>
      <c r="H22" s="9">
        <f t="shared" si="0"/>
        <v>28712</v>
      </c>
      <c r="I22" s="15">
        <v>36.96</v>
      </c>
      <c r="J22" s="9">
        <f t="shared" si="1"/>
        <v>29568</v>
      </c>
      <c r="K22" s="9">
        <f t="shared" si="3"/>
        <v>35.900000000000006</v>
      </c>
      <c r="L22" s="7">
        <f t="shared" si="4"/>
        <v>1.0550355444249258</v>
      </c>
      <c r="M22" s="10">
        <f t="shared" si="5"/>
        <v>2.938817672492829E-2</v>
      </c>
      <c r="N22" s="11">
        <f t="shared" si="6"/>
        <v>28720</v>
      </c>
    </row>
    <row r="23" spans="1:14" s="6" customFormat="1" ht="42">
      <c r="A23" s="17">
        <v>18</v>
      </c>
      <c r="B23" s="18" t="s">
        <v>36</v>
      </c>
      <c r="C23" s="19" t="s">
        <v>12</v>
      </c>
      <c r="D23" s="21">
        <v>1600</v>
      </c>
      <c r="E23" s="22">
        <v>4.8499999999999996</v>
      </c>
      <c r="F23" s="9">
        <f t="shared" si="2"/>
        <v>7759.9999999999991</v>
      </c>
      <c r="G23" s="15">
        <v>4.99</v>
      </c>
      <c r="H23" s="9">
        <f t="shared" si="0"/>
        <v>7984</v>
      </c>
      <c r="I23" s="15">
        <v>5.13</v>
      </c>
      <c r="J23" s="9">
        <f t="shared" si="1"/>
        <v>8208</v>
      </c>
      <c r="K23" s="9">
        <f t="shared" si="3"/>
        <v>4.9899999999999993</v>
      </c>
      <c r="L23" s="7">
        <f t="shared" si="4"/>
        <v>0.14000000000000012</v>
      </c>
      <c r="M23" s="10">
        <f t="shared" si="5"/>
        <v>2.8056112224448926E-2</v>
      </c>
      <c r="N23" s="11">
        <f t="shared" si="6"/>
        <v>7984</v>
      </c>
    </row>
    <row r="24" spans="1:14" s="6" customFormat="1" ht="42">
      <c r="A24" s="17">
        <v>19</v>
      </c>
      <c r="B24" s="18" t="s">
        <v>37</v>
      </c>
      <c r="C24" s="19" t="s">
        <v>12</v>
      </c>
      <c r="D24" s="21">
        <v>5000</v>
      </c>
      <c r="E24" s="22">
        <v>60.91</v>
      </c>
      <c r="F24" s="9">
        <f t="shared" si="2"/>
        <v>304550</v>
      </c>
      <c r="G24" s="15">
        <v>62.73</v>
      </c>
      <c r="H24" s="9">
        <f t="shared" si="0"/>
        <v>313650</v>
      </c>
      <c r="I24" s="15">
        <v>64.61</v>
      </c>
      <c r="J24" s="9">
        <f t="shared" si="1"/>
        <v>323050</v>
      </c>
      <c r="K24" s="9">
        <f t="shared" si="3"/>
        <v>62.75</v>
      </c>
      <c r="L24" s="7">
        <f t="shared" si="4"/>
        <v>1.8500810793043652</v>
      </c>
      <c r="M24" s="10">
        <f t="shared" si="5"/>
        <v>2.9483363813615382E-2</v>
      </c>
      <c r="N24" s="11">
        <f t="shared" si="6"/>
        <v>313750</v>
      </c>
    </row>
    <row r="25" spans="1:14" s="6" customFormat="1" ht="52.5">
      <c r="A25" s="17">
        <v>20</v>
      </c>
      <c r="B25" s="18" t="s">
        <v>38</v>
      </c>
      <c r="C25" s="19" t="s">
        <v>12</v>
      </c>
      <c r="D25" s="20">
        <v>80</v>
      </c>
      <c r="E25" s="22">
        <v>251</v>
      </c>
      <c r="F25" s="9">
        <f t="shared" si="2"/>
        <v>20080</v>
      </c>
      <c r="G25" s="15">
        <v>259</v>
      </c>
      <c r="H25" s="9">
        <f t="shared" si="0"/>
        <v>20720</v>
      </c>
      <c r="I25" s="15">
        <v>267</v>
      </c>
      <c r="J25" s="9">
        <f t="shared" si="1"/>
        <v>21360</v>
      </c>
      <c r="K25" s="9">
        <f t="shared" si="3"/>
        <v>259</v>
      </c>
      <c r="L25" s="7">
        <f t="shared" si="4"/>
        <v>8</v>
      </c>
      <c r="M25" s="10">
        <f t="shared" si="5"/>
        <v>3.0888030888030889E-2</v>
      </c>
      <c r="N25" s="11">
        <f t="shared" si="6"/>
        <v>20720</v>
      </c>
    </row>
    <row r="26" spans="1:14" s="6" customFormat="1" ht="52.5">
      <c r="A26" s="17">
        <v>21</v>
      </c>
      <c r="B26" s="18" t="s">
        <v>39</v>
      </c>
      <c r="C26" s="19" t="s">
        <v>12</v>
      </c>
      <c r="D26" s="20">
        <v>90</v>
      </c>
      <c r="E26" s="22">
        <v>163</v>
      </c>
      <c r="F26" s="9">
        <f t="shared" si="2"/>
        <v>14670</v>
      </c>
      <c r="G26" s="15">
        <v>168</v>
      </c>
      <c r="H26" s="9">
        <f t="shared" si="0"/>
        <v>15120</v>
      </c>
      <c r="I26" s="15">
        <v>173</v>
      </c>
      <c r="J26" s="9">
        <f t="shared" si="1"/>
        <v>15570</v>
      </c>
      <c r="K26" s="9">
        <f t="shared" si="3"/>
        <v>168</v>
      </c>
      <c r="L26" s="7">
        <f t="shared" si="4"/>
        <v>5</v>
      </c>
      <c r="M26" s="10">
        <f t="shared" si="5"/>
        <v>2.976190476190476E-2</v>
      </c>
      <c r="N26" s="11">
        <f t="shared" si="6"/>
        <v>15120</v>
      </c>
    </row>
    <row r="27" spans="1:14" s="6" customFormat="1" ht="31.5">
      <c r="A27" s="17">
        <v>22</v>
      </c>
      <c r="B27" s="18" t="s">
        <v>40</v>
      </c>
      <c r="C27" s="19" t="s">
        <v>12</v>
      </c>
      <c r="D27" s="21">
        <v>1505</v>
      </c>
      <c r="E27" s="22">
        <v>154</v>
      </c>
      <c r="F27" s="9">
        <f t="shared" si="2"/>
        <v>231770</v>
      </c>
      <c r="G27" s="15">
        <v>159</v>
      </c>
      <c r="H27" s="9">
        <f t="shared" si="0"/>
        <v>239295</v>
      </c>
      <c r="I27" s="15">
        <v>164</v>
      </c>
      <c r="J27" s="9">
        <f t="shared" si="1"/>
        <v>246820</v>
      </c>
      <c r="K27" s="9">
        <f t="shared" si="3"/>
        <v>159</v>
      </c>
      <c r="L27" s="7">
        <f t="shared" si="4"/>
        <v>5</v>
      </c>
      <c r="M27" s="10">
        <f t="shared" si="5"/>
        <v>3.1446540880503145E-2</v>
      </c>
      <c r="N27" s="11">
        <f t="shared" si="6"/>
        <v>239295</v>
      </c>
    </row>
    <row r="28" spans="1:14" s="6" customFormat="1" ht="31.5">
      <c r="A28" s="17">
        <v>23</v>
      </c>
      <c r="B28" s="18" t="s">
        <v>41</v>
      </c>
      <c r="C28" s="19" t="s">
        <v>12</v>
      </c>
      <c r="D28" s="21">
        <v>1120</v>
      </c>
      <c r="E28" s="22">
        <v>46.33</v>
      </c>
      <c r="F28" s="9">
        <f t="shared" si="2"/>
        <v>51889.599999999999</v>
      </c>
      <c r="G28" s="15">
        <v>48</v>
      </c>
      <c r="H28" s="9">
        <f t="shared" si="0"/>
        <v>53760</v>
      </c>
      <c r="I28" s="15">
        <v>49.44</v>
      </c>
      <c r="J28" s="9">
        <f t="shared" si="1"/>
        <v>55372.799999999996</v>
      </c>
      <c r="K28" s="9">
        <f t="shared" si="3"/>
        <v>47.923333333333325</v>
      </c>
      <c r="L28" s="7">
        <f t="shared" si="4"/>
        <v>1.5564168250611186</v>
      </c>
      <c r="M28" s="10">
        <f t="shared" si="5"/>
        <v>3.2477223865781155E-2</v>
      </c>
      <c r="N28" s="11">
        <f t="shared" si="6"/>
        <v>53670.400000000001</v>
      </c>
    </row>
    <row r="29" spans="1:14" s="6" customFormat="1" ht="42">
      <c r="A29" s="17">
        <v>24</v>
      </c>
      <c r="B29" s="18" t="s">
        <v>42</v>
      </c>
      <c r="C29" s="19" t="s">
        <v>12</v>
      </c>
      <c r="D29" s="21">
        <v>1000</v>
      </c>
      <c r="E29" s="22">
        <v>5.56</v>
      </c>
      <c r="F29" s="9">
        <f t="shared" si="2"/>
        <v>5560</v>
      </c>
      <c r="G29" s="15">
        <v>5.72</v>
      </c>
      <c r="H29" s="9">
        <f t="shared" si="0"/>
        <v>5720</v>
      </c>
      <c r="I29" s="15">
        <v>5.89</v>
      </c>
      <c r="J29" s="9">
        <f t="shared" si="1"/>
        <v>5890</v>
      </c>
      <c r="K29" s="9">
        <f t="shared" si="3"/>
        <v>5.7233333333333327</v>
      </c>
      <c r="L29" s="7">
        <f t="shared" si="4"/>
        <v>0.1650252505931542</v>
      </c>
      <c r="M29" s="10">
        <f t="shared" si="5"/>
        <v>2.8833765391931433E-2</v>
      </c>
      <c r="N29" s="11">
        <f t="shared" si="6"/>
        <v>5720</v>
      </c>
    </row>
    <row r="30" spans="1:14" s="6" customFormat="1" ht="21">
      <c r="A30" s="17">
        <v>25</v>
      </c>
      <c r="B30" s="18" t="s">
        <v>43</v>
      </c>
      <c r="C30" s="19" t="s">
        <v>12</v>
      </c>
      <c r="D30" s="20">
        <v>92</v>
      </c>
      <c r="E30" s="22">
        <v>187</v>
      </c>
      <c r="F30" s="9">
        <f t="shared" si="2"/>
        <v>17204</v>
      </c>
      <c r="G30" s="15">
        <v>193</v>
      </c>
      <c r="H30" s="9">
        <f t="shared" si="0"/>
        <v>17756</v>
      </c>
      <c r="I30" s="15">
        <v>198.79</v>
      </c>
      <c r="J30" s="9">
        <f t="shared" si="1"/>
        <v>18288.68</v>
      </c>
      <c r="K30" s="9">
        <f t="shared" si="3"/>
        <v>192.92999999999998</v>
      </c>
      <c r="L30" s="7">
        <f t="shared" si="4"/>
        <v>5.8953116965941641</v>
      </c>
      <c r="M30" s="10">
        <f t="shared" si="5"/>
        <v>3.0556739214192531E-2</v>
      </c>
      <c r="N30" s="11">
        <f t="shared" si="6"/>
        <v>17749.560000000001</v>
      </c>
    </row>
    <row r="31" spans="1:14" s="6" customFormat="1" ht="31.5">
      <c r="A31" s="17">
        <v>26</v>
      </c>
      <c r="B31" s="18" t="s">
        <v>44</v>
      </c>
      <c r="C31" s="19" t="s">
        <v>12</v>
      </c>
      <c r="D31" s="20">
        <v>414</v>
      </c>
      <c r="E31" s="22">
        <v>249</v>
      </c>
      <c r="F31" s="9">
        <f t="shared" si="2"/>
        <v>103086</v>
      </c>
      <c r="G31" s="15">
        <v>257</v>
      </c>
      <c r="H31" s="9">
        <f t="shared" si="0"/>
        <v>106398</v>
      </c>
      <c r="I31" s="15">
        <v>264.70999999999998</v>
      </c>
      <c r="J31" s="9">
        <f t="shared" si="1"/>
        <v>109589.93999999999</v>
      </c>
      <c r="K31" s="9">
        <f t="shared" si="3"/>
        <v>256.90333333333336</v>
      </c>
      <c r="L31" s="7">
        <f t="shared" si="4"/>
        <v>7.8554460938468145</v>
      </c>
      <c r="M31" s="10">
        <f t="shared" si="5"/>
        <v>3.0577439350132268E-2</v>
      </c>
      <c r="N31" s="11">
        <f t="shared" si="6"/>
        <v>106356.59999999999</v>
      </c>
    </row>
    <row r="32" spans="1:14" s="6" customFormat="1" ht="52.5">
      <c r="A32" s="17">
        <v>27</v>
      </c>
      <c r="B32" s="18" t="s">
        <v>45</v>
      </c>
      <c r="C32" s="19" t="s">
        <v>12</v>
      </c>
      <c r="D32" s="20">
        <v>84</v>
      </c>
      <c r="E32" s="22">
        <v>1113</v>
      </c>
      <c r="F32" s="23">
        <f t="shared" si="2"/>
        <v>93492</v>
      </c>
      <c r="G32" s="15">
        <v>1147</v>
      </c>
      <c r="H32" s="9">
        <f t="shared" si="0"/>
        <v>96348</v>
      </c>
      <c r="I32" s="15">
        <v>1181</v>
      </c>
      <c r="J32" s="9">
        <f t="shared" si="1"/>
        <v>99204</v>
      </c>
      <c r="K32" s="9">
        <f t="shared" si="3"/>
        <v>1147</v>
      </c>
      <c r="L32" s="7">
        <f t="shared" si="4"/>
        <v>34</v>
      </c>
      <c r="M32" s="10">
        <f t="shared" si="5"/>
        <v>2.964254577157803E-2</v>
      </c>
      <c r="N32" s="11">
        <f t="shared" si="6"/>
        <v>96348</v>
      </c>
    </row>
    <row r="33" spans="1:14" s="6" customFormat="1" ht="21">
      <c r="A33" s="17">
        <v>28</v>
      </c>
      <c r="B33" s="31" t="s">
        <v>18</v>
      </c>
      <c r="C33" s="29" t="s">
        <v>16</v>
      </c>
      <c r="D33" s="26">
        <v>520</v>
      </c>
      <c r="E33" s="27">
        <v>62.55</v>
      </c>
      <c r="F33" s="9">
        <f t="shared" si="2"/>
        <v>32526</v>
      </c>
      <c r="G33" s="15">
        <v>65</v>
      </c>
      <c r="H33" s="9">
        <f t="shared" si="0"/>
        <v>33800</v>
      </c>
      <c r="I33" s="15">
        <v>66.95</v>
      </c>
      <c r="J33" s="9">
        <f t="shared" si="1"/>
        <v>34814</v>
      </c>
      <c r="K33" s="9">
        <f t="shared" si="3"/>
        <v>64.833333333333329</v>
      </c>
      <c r="L33" s="7">
        <f t="shared" si="4"/>
        <v>2.2047297642417192</v>
      </c>
      <c r="M33" s="10">
        <f t="shared" si="5"/>
        <v>3.4006114615553515E-2</v>
      </c>
      <c r="N33" s="11">
        <f t="shared" si="6"/>
        <v>33711.599999999999</v>
      </c>
    </row>
    <row r="34" spans="1:14">
      <c r="A34" s="12"/>
      <c r="B34" s="30" t="s">
        <v>10</v>
      </c>
      <c r="C34" s="13"/>
      <c r="D34" s="24"/>
      <c r="E34" s="28"/>
      <c r="F34" s="25">
        <f>SUM(F6:F33)</f>
        <v>1879800.8</v>
      </c>
      <c r="G34" s="14"/>
      <c r="H34" s="14">
        <f>SUM(H6:H33)</f>
        <v>1947471.8</v>
      </c>
      <c r="I34" s="14"/>
      <c r="J34" s="14">
        <f>SUM(J6:J33)</f>
        <v>2006019.42</v>
      </c>
      <c r="K34" s="14"/>
      <c r="L34" s="14"/>
      <c r="M34" s="14"/>
      <c r="N34" s="14">
        <f>SUM(N6:N33)</f>
        <v>1944406.1300000004</v>
      </c>
    </row>
    <row r="38" spans="1:14" s="33" customFormat="1" ht="15.75">
      <c r="A38" s="32"/>
      <c r="B38" s="38" t="s">
        <v>49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</sheetData>
  <mergeCells count="16">
    <mergeCell ref="A1:N1"/>
    <mergeCell ref="B38:N3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2022-12-07T08:56:09Z</cp:lastPrinted>
  <dcterms:created xsi:type="dcterms:W3CDTF">2018-12-14T15:08:00Z</dcterms:created>
  <dcterms:modified xsi:type="dcterms:W3CDTF">2022-12-07T08:56:16Z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