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арк\спортивные товары\"/>
    </mc:Choice>
  </mc:AlternateContent>
  <bookViews>
    <workbookView xWindow="14445" yWindow="-240" windowWidth="15300" windowHeight="11760"/>
  </bookViews>
  <sheets>
    <sheet name="Расчет цены" sheetId="2" r:id="rId1"/>
  </sheets>
  <definedNames>
    <definedName name="_xlnm.Print_Area" localSheetId="0">'Расчет цены'!$A$1:$R$10</definedName>
  </definedNames>
  <calcPr calcId="162913"/>
</workbook>
</file>

<file path=xl/calcChain.xml><?xml version="1.0" encoding="utf-8"?>
<calcChain xmlns="http://schemas.openxmlformats.org/spreadsheetml/2006/main">
  <c r="Q6" i="2" l="1"/>
  <c r="R6" i="2" s="1"/>
  <c r="P6" i="2"/>
  <c r="N6" i="2"/>
  <c r="M6" i="2"/>
  <c r="K6" i="2"/>
  <c r="J6" i="2"/>
  <c r="L6" i="2" l="1"/>
  <c r="O6" i="2"/>
  <c r="R7" i="2" l="1"/>
</calcChain>
</file>

<file path=xl/sharedStrings.xml><?xml version="1.0" encoding="utf-8"?>
<sst xmlns="http://schemas.openxmlformats.org/spreadsheetml/2006/main" count="34" uniqueCount="29">
  <si>
    <t>№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</si>
  <si>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</si>
  <si>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</si>
  <si>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</si>
  <si>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</si>
  <si>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</si>
  <si>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</si>
  <si>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</si>
  <si>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Наименование предмета договора</t>
  </si>
  <si>
    <t>Данные реестра договоров (руб./ед.изм.)</t>
  </si>
  <si>
    <t>Номер сведений о договоре</t>
  </si>
  <si>
    <t>В результате проведенного расчета Н(М)Ц договора составила:</t>
  </si>
  <si>
    <t>Однородность совокупности значений выявленных цен, используемых в расчете Н(М)Ц</t>
  </si>
  <si>
    <t>Н(М)Ц, определяемая методом сопоставимых рыночных цен (анализа рынка)*</t>
  </si>
  <si>
    <t xml:space="preserve">* При определении Н(М)Ц договора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договора, цены договора,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 может привести к формированию цены договора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договоров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</si>
  <si>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 xml:space="preserve">Расчет и обоснование начальной (максимальной) цены договора методом сопоставимых рыночных цен (Н(М)Ц)
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</si>
  <si>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</si>
  <si>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>Расчет Н(М)Ц по формуле</t>
    </r>
    <r>
      <rPr>
        <sz val="11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</si>
  <si>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Расчет Н(М)Ц договора произвела:</t>
  </si>
  <si>
    <t>Н(М)Ц договора (руб.)</t>
  </si>
  <si>
    <t xml:space="preserve">Поставщик №1  </t>
  </si>
  <si>
    <t>Поставщик №3</t>
  </si>
  <si>
    <t xml:space="preserve">  </t>
  </si>
  <si>
    <t>Поставщик №2</t>
  </si>
  <si>
    <t>Раздел 4. Расчет и обоснование начальной (максимальной) цены договора</t>
  </si>
  <si>
    <t>Ед.изм.</t>
  </si>
  <si>
    <t>усл.ед</t>
  </si>
  <si>
    <t>Поставка спортивных товаров</t>
  </si>
  <si>
    <t>Егорова Н.В.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</si>
</sst>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42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/>
    <xf numFmtId="0" fontId="6" fillId="0" borderId="2" xfId="0" applyFont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0" fillId="0" borderId="0" xfId="0" applyFont="1"/>
    <xf numFmtId="0" fontId="12" fillId="0" borderId="0" xfId="0" applyFont="1" applyAlignment="1"/>
    <xf numFmtId="0" fontId="4" fillId="0" borderId="0" xfId="0" applyFont="1" applyAlignment="1" applyProtection="1">
      <alignment horizontal="center" wrapText="1"/>
      <protection locked="0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/>
    <xf numFmtId="0" fontId="4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vertical="top"/>
    </xf>
    <xf numFmtId="0" fontId="8" fillId="0" borderId="0" xfId="0" applyFont="1" applyAlignment="1">
      <alignment horizontal="center"/>
    </xf>
    <xf numFmtId="0" fontId="4" fillId="0" borderId="0" xfId="0" applyFont="1" applyAlignment="1" applyProtection="1">
      <alignment horizontal="left" vertical="top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13" fillId="0" borderId="0" xfId="0" applyFont="1" applyAlignment="1">
      <alignment horizontal="left" wrapText="1"/>
    </xf>
    <xf numFmtId="2" fontId="6" fillId="0" borderId="2" xfId="0" applyNumberFormat="1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4</xdr:row>
      <xdr:rowOff>1162050</xdr:rowOff>
    </xdr:from>
    <xdr:to>
      <xdr:col>11</xdr:col>
      <xdr:colOff>942975</xdr:colOff>
      <xdr:row>4</xdr:row>
      <xdr:rowOff>1514475</xdr:rowOff>
    </xdr:to>
    <xdr:pic>
      <xdr:nvPicPr>
        <xdr:cNvPr id="32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15425" y="32289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4</xdr:row>
      <xdr:rowOff>1085850</xdr:rowOff>
    </xdr:from>
    <xdr:to>
      <xdr:col>10</xdr:col>
      <xdr:colOff>1019175</xdr:colOff>
      <xdr:row>4</xdr:row>
      <xdr:rowOff>1524000</xdr:rowOff>
    </xdr:to>
    <xdr:pic>
      <xdr:nvPicPr>
        <xdr:cNvPr id="32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15425" y="315277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28575</xdr:colOff>
      <xdr:row>4</xdr:row>
      <xdr:rowOff>2076450</xdr:rowOff>
    </xdr:from>
    <xdr:to>
      <xdr:col>16</xdr:col>
      <xdr:colOff>9525</xdr:colOff>
      <xdr:row>4</xdr:row>
      <xdr:rowOff>2533650</xdr:rowOff>
    </xdr:to>
    <xdr:pic>
      <xdr:nvPicPr>
        <xdr:cNvPr id="328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34850" y="4143375"/>
          <a:ext cx="16573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266700</xdr:colOff>
      <xdr:row>4</xdr:row>
      <xdr:rowOff>1400175</xdr:rowOff>
    </xdr:from>
    <xdr:to>
      <xdr:col>15</xdr:col>
      <xdr:colOff>419100</xdr:colOff>
      <xdr:row>4</xdr:row>
      <xdr:rowOff>1628775</xdr:rowOff>
    </xdr:to>
    <xdr:pic>
      <xdr:nvPicPr>
        <xdr:cNvPr id="328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372975" y="34671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4</xdr:row>
      <xdr:rowOff>1085850</xdr:rowOff>
    </xdr:from>
    <xdr:to>
      <xdr:col>13</xdr:col>
      <xdr:colOff>1019175</xdr:colOff>
      <xdr:row>4</xdr:row>
      <xdr:rowOff>1524000</xdr:rowOff>
    </xdr:to>
    <xdr:pic>
      <xdr:nvPicPr>
        <xdr:cNvPr id="32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172700" y="31527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9525</xdr:colOff>
      <xdr:row>4</xdr:row>
      <xdr:rowOff>1162050</xdr:rowOff>
    </xdr:from>
    <xdr:to>
      <xdr:col>14</xdr:col>
      <xdr:colOff>-276225</xdr:colOff>
      <xdr:row>4</xdr:row>
      <xdr:rowOff>1514475</xdr:rowOff>
    </xdr:to>
    <xdr:pic>
      <xdr:nvPicPr>
        <xdr:cNvPr id="32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191875" y="32289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tabSelected="1" zoomScaleSheetLayoutView="100" workbookViewId="0">
      <selection activeCell="E10" sqref="E10"/>
    </sheetView>
  </sheetViews>
  <sheetFormatPr defaultRowHeight="12.75" x14ac:dyDescent="0.2"/>
  <cols>
    <col min="1" max="1" width="6.28515625" style="1" customWidth="1"/>
    <col min="2" max="2" width="44.42578125" style="1" customWidth="1"/>
    <col min="3" max="3" width="8.85546875" style="1" customWidth="1"/>
    <col min="4" max="4" width="9.85546875" style="1" customWidth="1"/>
    <col min="5" max="5" width="14.28515625" style="1" customWidth="1"/>
    <col min="6" max="6" width="15" style="1" customWidth="1"/>
    <col min="7" max="7" width="14.28515625" style="1" customWidth="1"/>
    <col min="8" max="8" width="15.140625" style="1" customWidth="1"/>
    <col min="9" max="9" width="8.28515625" style="1" customWidth="1"/>
    <col min="10" max="10" width="15.5703125" style="1" hidden="1" customWidth="1"/>
    <col min="11" max="11" width="15.42578125" style="1" hidden="1" customWidth="1"/>
    <col min="12" max="12" width="3.140625" style="1" hidden="1" customWidth="1"/>
    <col min="13" max="13" width="15.5703125" style="1" customWidth="1"/>
    <col min="14" max="14" width="15.42578125" style="1" customWidth="1"/>
    <col min="15" max="15" width="16.7109375" style="1" customWidth="1"/>
    <col min="16" max="16" width="25.140625" style="1" customWidth="1"/>
    <col min="17" max="17" width="16.5703125" style="1" customWidth="1"/>
    <col min="18" max="18" width="19.5703125" style="1" customWidth="1"/>
    <col min="19" max="19" width="9.140625" style="1"/>
    <col min="20" max="20" width="13.7109375" style="1" customWidth="1"/>
    <col min="21" max="21" width="11.28515625" style="1" customWidth="1"/>
    <col min="22" max="22" width="12.85546875" style="1" customWidth="1"/>
    <col min="23" max="16384" width="9.140625" style="1"/>
  </cols>
  <sheetData>
    <row r="1" spans="1:18" ht="42" customHeight="1" x14ac:dyDescent="0.2">
      <c r="P1" s="23" t="s">
        <v>24</v>
      </c>
      <c r="Q1" s="23"/>
      <c r="R1" s="23"/>
    </row>
    <row r="2" spans="1:18" ht="18.75" customHeight="1" x14ac:dyDescent="0.2"/>
    <row r="3" spans="1:18" ht="27.75" customHeight="1" x14ac:dyDescent="0.2">
      <c r="A3" s="25" t="s">
        <v>15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ht="42.75" customHeight="1" x14ac:dyDescent="0.2">
      <c r="A4" s="26" t="s">
        <v>0</v>
      </c>
      <c r="B4" s="28" t="s">
        <v>8</v>
      </c>
      <c r="C4" s="28" t="s">
        <v>1</v>
      </c>
      <c r="D4" s="28" t="s">
        <v>25</v>
      </c>
      <c r="E4" s="30" t="s">
        <v>2</v>
      </c>
      <c r="F4" s="31"/>
      <c r="G4" s="32"/>
      <c r="H4" s="41" t="s">
        <v>9</v>
      </c>
      <c r="I4" s="41"/>
      <c r="J4" s="37" t="s">
        <v>12</v>
      </c>
      <c r="K4" s="37"/>
      <c r="L4" s="37"/>
      <c r="M4" s="37" t="s">
        <v>12</v>
      </c>
      <c r="N4" s="37"/>
      <c r="O4" s="37"/>
      <c r="P4" s="38" t="s">
        <v>13</v>
      </c>
      <c r="Q4" s="39"/>
      <c r="R4" s="40"/>
    </row>
    <row r="5" spans="1:18" ht="203.25" customHeight="1" x14ac:dyDescent="0.2">
      <c r="A5" s="27"/>
      <c r="B5" s="29"/>
      <c r="C5" s="29"/>
      <c r="D5" s="29"/>
      <c r="E5" s="5" t="s">
        <v>20</v>
      </c>
      <c r="F5" s="5" t="s">
        <v>23</v>
      </c>
      <c r="G5" s="5" t="s">
        <v>21</v>
      </c>
      <c r="H5" s="5" t="s">
        <v>10</v>
      </c>
      <c r="I5" s="5" t="s">
        <v>5</v>
      </c>
      <c r="J5" s="5" t="s">
        <v>4</v>
      </c>
      <c r="K5" s="5" t="s">
        <v>3</v>
      </c>
      <c r="L5" s="6" t="s">
        <v>16</v>
      </c>
      <c r="M5" s="5" t="s">
        <v>4</v>
      </c>
      <c r="N5" s="5" t="s">
        <v>3</v>
      </c>
      <c r="O5" s="6" t="s">
        <v>16</v>
      </c>
      <c r="P5" s="7" t="s">
        <v>17</v>
      </c>
      <c r="Q5" s="8" t="s">
        <v>7</v>
      </c>
      <c r="R5" s="8" t="s">
        <v>19</v>
      </c>
    </row>
    <row r="6" spans="1:18" s="18" customFormat="1" ht="33.75" customHeight="1" x14ac:dyDescent="0.2">
      <c r="A6" s="20">
        <v>1</v>
      </c>
      <c r="B6" s="22" t="s">
        <v>27</v>
      </c>
      <c r="C6" s="17">
        <v>1</v>
      </c>
      <c r="D6" s="17" t="s">
        <v>26</v>
      </c>
      <c r="E6" s="13">
        <v>195000</v>
      </c>
      <c r="F6" s="13">
        <v>201000</v>
      </c>
      <c r="G6" s="13">
        <v>189000</v>
      </c>
      <c r="H6" s="14" t="s">
        <v>6</v>
      </c>
      <c r="I6" s="15" t="s">
        <v>6</v>
      </c>
      <c r="J6" s="15">
        <f>AVERAGE(E6:H6)</f>
        <v>195000</v>
      </c>
      <c r="K6" s="16">
        <f>STDEV(E6:H6)</f>
        <v>6000</v>
      </c>
      <c r="L6" s="16">
        <f>K6/J6*100</f>
        <v>3.0769230769230771</v>
      </c>
      <c r="M6" s="15">
        <f>AVERAGE(E6:G6)</f>
        <v>195000</v>
      </c>
      <c r="N6" s="12">
        <f>STDEV(E6:G6)</f>
        <v>6000</v>
      </c>
      <c r="O6" s="16">
        <f>N6/M6*100</f>
        <v>3.0769230769230771</v>
      </c>
      <c r="P6" s="15">
        <f>((C6/3)*(SUM(E6:G6)))</f>
        <v>195000</v>
      </c>
      <c r="Q6" s="15">
        <f>AVERAGE(E6:G6)</f>
        <v>195000</v>
      </c>
      <c r="R6" s="15">
        <f t="shared" ref="R6" si="0">Q6*C6</f>
        <v>195000</v>
      </c>
    </row>
    <row r="7" spans="1:18" s="2" customFormat="1" ht="23.25" customHeight="1" x14ac:dyDescent="0.25">
      <c r="A7" s="33" t="s">
        <v>11</v>
      </c>
      <c r="B7" s="34"/>
      <c r="C7" s="34"/>
      <c r="D7" s="34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5"/>
      <c r="R7" s="21">
        <f>SUM(R6:R6)</f>
        <v>195000</v>
      </c>
    </row>
    <row r="8" spans="1:18" ht="102.75" customHeight="1" x14ac:dyDescent="0.25">
      <c r="A8" s="36" t="s">
        <v>14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</row>
    <row r="9" spans="1:18" ht="21.75" customHeight="1" x14ac:dyDescent="0.3">
      <c r="A9" s="10" t="s">
        <v>18</v>
      </c>
      <c r="B9" s="10"/>
      <c r="C9" s="9"/>
      <c r="D9" s="9"/>
      <c r="E9" s="19" t="s">
        <v>28</v>
      </c>
      <c r="F9" s="9"/>
      <c r="G9" s="9"/>
      <c r="H9" s="9" t="s">
        <v>22</v>
      </c>
    </row>
    <row r="10" spans="1:18" s="3" customFormat="1" ht="24.75" customHeight="1" x14ac:dyDescent="0.25">
      <c r="A10" s="24"/>
      <c r="B10" s="24"/>
      <c r="C10" s="24"/>
      <c r="D10" s="4"/>
      <c r="E10" s="11"/>
      <c r="F10" s="11"/>
      <c r="G10" s="11"/>
      <c r="H10" s="11"/>
      <c r="M10" s="1"/>
      <c r="N10" s="1"/>
      <c r="O10" s="1"/>
    </row>
    <row r="13" spans="1:18" ht="35.25" customHeight="1" x14ac:dyDescent="0.2"/>
    <row r="40" spans="1:18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</row>
    <row r="41" spans="1:18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</row>
    <row r="42" spans="1:18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</row>
    <row r="43" spans="1:18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</row>
    <row r="44" spans="1:18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</row>
    <row r="45" spans="1:18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</row>
    <row r="46" spans="1:18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</row>
    <row r="47" spans="1:18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</row>
    <row r="48" spans="1:18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</row>
    <row r="49" spans="1:18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</row>
    <row r="50" spans="1:18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</row>
    <row r="51" spans="1:18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</row>
    <row r="52" spans="1:18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</row>
    <row r="53" spans="1:18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</row>
    <row r="54" spans="1:18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</row>
  </sheetData>
  <mergeCells count="15">
    <mergeCell ref="P1:R1"/>
    <mergeCell ref="A40:R54"/>
    <mergeCell ref="A10:C10"/>
    <mergeCell ref="A3:R3"/>
    <mergeCell ref="A4:A5"/>
    <mergeCell ref="C4:C5"/>
    <mergeCell ref="D4:D5"/>
    <mergeCell ref="B4:B5"/>
    <mergeCell ref="E4:G4"/>
    <mergeCell ref="A7:Q7"/>
    <mergeCell ref="A8:R8"/>
    <mergeCell ref="M4:O4"/>
    <mergeCell ref="P4:R4"/>
    <mergeCell ref="H4:I4"/>
    <mergeCell ref="J4:L4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Наталья Егорова</cp:lastModifiedBy>
  <cp:lastPrinted>2018-09-10T07:56:59Z</cp:lastPrinted>
  <dcterms:created xsi:type="dcterms:W3CDTF">2014-01-15T18:15:09Z</dcterms:created>
  <dcterms:modified xsi:type="dcterms:W3CDTF">2021-05-14T07:52:44Z</dcterms:modified>
</cp:coreProperties>
</file>