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НМЦК!$A$30:$N$35</definedName>
    <definedName name="_xlnm.Print_Area" localSheetId="0">НМЦК!$A$1:$N$41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N3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F36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L30"/>
  <c r="M30"/>
  <c r="F30"/>
  <c r="F31"/>
  <c r="L31"/>
  <c r="F32"/>
  <c r="L32"/>
  <c r="F33"/>
  <c r="L33"/>
  <c r="F34"/>
  <c r="L34"/>
  <c r="F35"/>
  <c r="L35"/>
  <c r="M34"/>
  <c r="M32"/>
  <c r="M31"/>
  <c r="M33"/>
  <c r="M35"/>
</calcChain>
</file>

<file path=xl/sharedStrings.xml><?xml version="1.0" encoding="utf-8"?>
<sst xmlns="http://schemas.openxmlformats.org/spreadsheetml/2006/main" count="84" uniqueCount="51">
  <si>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</si>
  <si>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</si>
  <si>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</si>
  <si>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</si>
  <si>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</si>
  <si>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</si>
  <si>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</si>
  <si>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</si>
  <si>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</si>
  <si>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</si>
  <si>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</si>
  <si>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</si>
  <si>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</si>
  <si>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</si>
  <si>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</si>
  <si>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(Производные салициловой кислоты, пиразолона и парааминофенола, средства химико-фармацевтические фармакотерапевтического действия прочие. Средства, действующие на вегетативную нервную систему и чувствительные нервные окончания)</t>
  </si>
  <si>
    <t>упак.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</si>
  <si>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766 474,55 рубля </t>
    </r>
    <r>
      <rPr>
        <sz val="12"/>
        <rFont val="Times New Roman"/>
        <family val="1"/>
        <charset val="204"/>
      </rPr>
      <t>(Семьсот шестьдесят шесть тысяч четыреста семьдесят четыре рубля 55 копеек).</t>
    </r>
  </si>
  <si>
    <t>Источник 2
 КП № 2989-27.09.22-15 
от 27.09.2022</t>
  </si>
  <si>
    <t>Источник 1
 КП № 5026-22
от 29.09.2022</t>
  </si>
  <si>
    <t>Источник 3
 КП № 2999-138 от 29.09.2022</t>
  </si>
  <si>
    <t>Аллопуринол таблетки 100 мг, 10 шт. - упаковки ячейковые контурные х5 - пачки картонные</t>
  </si>
  <si>
    <t xml:space="preserve">Амброксол таблетки 30 мг х10; упаковка контурная ячейковая х2 пачка картонная  </t>
  </si>
  <si>
    <t>Амброксол раствор для приема внутрь и ингаляций 7,5 мг/мл, 100 мл -флакон-капельницы темного стекла/в комплекте с мерным стаканчиком/-пачки картонные</t>
  </si>
  <si>
    <t>Ацетилсалициловая кислота таблетки кишечнорастворимые покрытые пленочной оболочкой, 100 мг, 10 шт. - упаковки ячейковые контурные х3 - пачки картонные</t>
  </si>
  <si>
    <t>Бетагистин таблетки 24 мг 15 шт. - упаковки ячейковые контурные (2 шт.) - пачки картонные (30 шт.)</t>
  </si>
  <si>
    <t xml:space="preserve">Висмута трикалия дицитрат таблетки покрытые оболочкой 120 мг, 8 шт. - упаковки ячейковые контурные х14 - пачки картонные </t>
  </si>
  <si>
    <t>Диклофенак раствор для внутримышечного введения 25 мг/мл, 3 мл - ампулы х5 - упаковки ячейковые контурные х2- пачки картонные</t>
  </si>
  <si>
    <t>Ибупрофен таблетки покрытые пленочной оболочкой 200 мг, 10 шт. - упаковки ячейковые контурные х5 - пачки картонные</t>
  </si>
  <si>
    <t xml:space="preserve">Ибупрофен суспензия для приема внутрь, 100 мг|5 мл, 150 мл - флаконы полиэтилентерефталатные х1 / в комплекте с шприцем дозирующим / - коробки картонные </t>
  </si>
  <si>
    <t>Ипратропия бромид раствор для ингаляций 0.25 мг/мл, 20 мл - флакон-капельницы темного стекла - пачки картонные</t>
  </si>
  <si>
    <t xml:space="preserve">Ипратропия бромид+Фенотерол раствор для ингаляций 0.25 мг+0.5 мг/мл, 20 мл - флакон-капельницы темного стекла - пачки картонные </t>
  </si>
  <si>
    <t xml:space="preserve">Кетопрофен раствор для внутривенного и внутримышечного введения 50мг/мл, 2мл -ампулы х5-упаковки ячейковые контурные х2 -пачки картонные </t>
  </si>
  <si>
    <t>Кеторолак раствор для внутривенного и внутримышечного введения 30 мг/мл, 1 мл - ампулы темного стекла х5 - упаковки контурные пластиковые (поддоны) х2 /в комплекте с ножом ампульным или скарификатором, если необходим для ампул данного типа/ - пачки картон</t>
  </si>
  <si>
    <t>Лидокаин раствор для инъекций 20 мг/мл, 2 мл - ампулы х10 /в комплекте с ножом ампульным или скарификатором/ - пачки картонные</t>
  </si>
  <si>
    <t>Лидокаин раствор для инъекций, 100 мг/мл, 2 мл - ампулы (10) - пачки картонные</t>
  </si>
  <si>
    <t>Метоклопрамид раствор для внутривенного и внутримышечного введения 5 мг/мл, 2 мл - ампулы х5 - упаковки ячейковые контурные х2 - пачки картонные</t>
  </si>
  <si>
    <t>Мизопростол таблетки, 200 мкг, 4 шт. - упаковки ячейковые контурные (1) - пачки картонные</t>
  </si>
  <si>
    <t>Мифепристон таблетки 200 мг х3</t>
  </si>
  <si>
    <t>Неостигмина метилсульфат раствор для внутривенного и подкожного введения 0.5 мг/мл, 1 мл - ампулы (10) /в комплекте с ножом ампульным или скарификатором, если необходим для ампул данного типа/ - пачки картонны</t>
  </si>
  <si>
    <t xml:space="preserve">Пипекурония бромид лиофилизат для приготовления раствора для внутривенного введения 4 мг - флаконы х5 - упаковки контурные пластиковые (поддоны) х5 /в комплекте с растворителем: натрия хлорида раствор 0.9% (ампулы) 2 мл/ - пачки картонные </t>
  </si>
  <si>
    <t>Прокаин раствор для инъекций 0.25%, 200 мл - бутылки для крови и кровезаменителей х28</t>
  </si>
  <si>
    <t>Прокаин раствор для инъекций 0.5%, 200 мл - бутылки для крови и кровезаменителей х28</t>
  </si>
  <si>
    <t>Прокаин раствор для инъекций 0.5% (в РУ - 5 мг/мл), 5 мл - ампулы х10 /в комплекте с ножом ампульным или скарификатором, если необходим для ампул данного типа/ - пачки картонные</t>
  </si>
  <si>
    <t>Рокурония бромид раствор для внутривенного введения 10 мг/мл 5 мл флаконы х10-пачки картонные</t>
  </si>
  <si>
    <t xml:space="preserve">Суксаметония йодид раствор для в/в и в/м введ. 20 мг/мл 5 мл амп х10, пач.к. </t>
  </si>
  <si>
    <t xml:space="preserve">Фамотидин лиофилизат для приготовления раствора для внутривенного введения 20 мг, 72.8 мг - флаконы х5 - упаковки контурные пластиковые (поддоны) /в комплекте с растворителем: натрия хлорида раствор 0.9% (ампулы) 5 мл-5 шт./ - пачки картонные </t>
  </si>
  <si>
    <t>Хлоропирамин раствор для внутривенного и внутримышечного введения 20 мг/мл, 1 мл - ампулы х5 - упаковки ячейковые контурные - пачки картонные</t>
  </si>
  <si>
    <t>Хлоропирамин таблетки, 25 мг, 20 шт. - контурная ячейковая упаковка (1) - пачка картонная</t>
  </si>
  <si>
    <t xml:space="preserve">Мексикор раствор для внутривенного и внутримышечного введения 50 мг/мл,, 2 мл - ампулы темного стекла х5 - упаковки ячейковые контурные х2 /в комплекте с ножом ампульным или скарификатором/ - пачки картонные. Состав: в ампуле 100 мг этилметилгидроксипиридина сукцината, вспомогательные вещества: янтарная кислота, вода для инъекций. Срок годности не менее 2 лет, температура хранения до 25°С. </t>
  </si>
  <si>
    <t xml:space="preserve">Этилметилгидроксипириди-на сукцинат раствор для внутривенного и внутримышечного введения 50 мг/мл, 2 мл - ампулы х10- упаковки контурные ячейковые  - коробки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</si>
</sst>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53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34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34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1743075</xdr:rowOff>
    </xdr:from>
    <xdr:to>
      <xdr:col>13</xdr:col>
      <xdr:colOff>1390650</xdr:colOff>
      <xdr:row>32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1743075</xdr:rowOff>
    </xdr:from>
    <xdr:to>
      <xdr:col>13</xdr:col>
      <xdr:colOff>1390650</xdr:colOff>
      <xdr:row>33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574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1743075</xdr:rowOff>
    </xdr:from>
    <xdr:to>
      <xdr:col>13</xdr:col>
      <xdr:colOff>1390650</xdr:colOff>
      <xdr:row>34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24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24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24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24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0</xdr:rowOff>
    </xdr:from>
    <xdr:to>
      <xdr:col>13</xdr:col>
      <xdr:colOff>1390650</xdr:colOff>
      <xdr:row>35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241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40"/>
  <sheetViews>
    <sheetView tabSelected="1" zoomScale="130" zoomScaleNormal="130" workbookViewId="0">
      <selection activeCell="F32" sqref="F3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6.75" customHeight="1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9" t="s">
        <v>4</v>
      </c>
    </row>
    <row r="4" spans="1:14" ht="45.75" customHeight="1">
      <c r="A4" s="32"/>
      <c r="B4" s="33"/>
      <c r="C4" s="32"/>
      <c r="D4" s="30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5" t="s">
        <v>8</v>
      </c>
      <c r="L4" s="25" t="s">
        <v>5</v>
      </c>
      <c r="M4" s="25" t="s">
        <v>9</v>
      </c>
      <c r="N4" s="26" t="s">
        <v>12</v>
      </c>
    </row>
    <row r="5" spans="1:14" ht="42" customHeight="1">
      <c r="A5" s="32"/>
      <c r="B5" s="34"/>
      <c r="C5" s="32"/>
      <c r="D5" s="30"/>
      <c r="E5" s="27" t="s">
        <v>19</v>
      </c>
      <c r="F5" s="27"/>
      <c r="G5" s="27" t="s">
        <v>18</v>
      </c>
      <c r="H5" s="27"/>
      <c r="I5" s="27" t="s">
        <v>20</v>
      </c>
      <c r="J5" s="27"/>
      <c r="K5" s="25"/>
      <c r="L5" s="25"/>
      <c r="M5" s="25"/>
      <c r="N5" s="26"/>
    </row>
    <row r="6" spans="1:14" ht="38.25">
      <c r="A6" s="22">
        <v>1</v>
      </c>
      <c r="B6" s="24" t="s">
        <v>21</v>
      </c>
      <c r="C6" s="23" t="s">
        <v>16</v>
      </c>
      <c r="D6" s="19">
        <v>4</v>
      </c>
      <c r="E6" s="20">
        <v>146.85</v>
      </c>
      <c r="F6" s="10">
        <f t="shared" ref="F6:F29" si="0">D6*E6</f>
        <v>587.4</v>
      </c>
      <c r="G6" s="20">
        <v>146.76</v>
      </c>
      <c r="H6" s="10">
        <f t="shared" ref="H6:H29" si="1">G6*D6</f>
        <v>587.04</v>
      </c>
      <c r="I6" s="20">
        <v>147.31</v>
      </c>
      <c r="J6" s="10">
        <f t="shared" ref="J6:J29" si="2">I6*D6</f>
        <v>589.24</v>
      </c>
      <c r="K6" s="10">
        <f t="shared" ref="K6:K29" si="3">(E6+G6+I6)/3</f>
        <v>146.97333333333333</v>
      </c>
      <c r="L6" s="8">
        <f t="shared" ref="L6:L29" si="4">STDEV(E6,G6,I6)</f>
        <v>0.295014123955679</v>
      </c>
      <c r="M6" s="11">
        <f t="shared" ref="M6:M29" si="5">L6/K6</f>
        <v>2.0072629317496077E-3</v>
      </c>
      <c r="N6" s="12">
        <f t="shared" ref="N6:N29" si="6">ROUND(K6,2)*D6</f>
        <v>587.88</v>
      </c>
    </row>
    <row r="7" spans="1:14" ht="38.25">
      <c r="A7" s="22">
        <v>2</v>
      </c>
      <c r="B7" s="24" t="s">
        <v>22</v>
      </c>
      <c r="C7" s="23" t="s">
        <v>16</v>
      </c>
      <c r="D7" s="19">
        <v>32</v>
      </c>
      <c r="E7" s="20">
        <v>151.99</v>
      </c>
      <c r="F7" s="10">
        <f t="shared" si="0"/>
        <v>4863.68</v>
      </c>
      <c r="G7" s="20">
        <v>152.76</v>
      </c>
      <c r="H7" s="10">
        <f t="shared" si="1"/>
        <v>4888.32</v>
      </c>
      <c r="I7" s="20">
        <v>132.87</v>
      </c>
      <c r="J7" s="10">
        <f t="shared" si="2"/>
        <v>4251.84</v>
      </c>
      <c r="K7" s="10">
        <f t="shared" si="3"/>
        <v>145.87333333333333</v>
      </c>
      <c r="L7" s="8">
        <f t="shared" si="4"/>
        <v>11.26779629445492</v>
      </c>
      <c r="M7" s="11">
        <f t="shared" si="5"/>
        <v>7.7243702032276304E-2</v>
      </c>
      <c r="N7" s="12">
        <f t="shared" si="6"/>
        <v>4667.84</v>
      </c>
    </row>
    <row r="8" spans="1:14" ht="63.75">
      <c r="A8" s="22">
        <v>3</v>
      </c>
      <c r="B8" s="24" t="s">
        <v>23</v>
      </c>
      <c r="C8" s="23" t="s">
        <v>16</v>
      </c>
      <c r="D8" s="19">
        <v>36</v>
      </c>
      <c r="E8" s="20">
        <v>357.56</v>
      </c>
      <c r="F8" s="10">
        <f t="shared" si="0"/>
        <v>12872.16</v>
      </c>
      <c r="G8" s="20">
        <v>357.56</v>
      </c>
      <c r="H8" s="10">
        <f t="shared" si="1"/>
        <v>12872.16</v>
      </c>
      <c r="I8" s="20">
        <v>358.22</v>
      </c>
      <c r="J8" s="10">
        <f t="shared" si="2"/>
        <v>12895.920000000002</v>
      </c>
      <c r="K8" s="10">
        <f t="shared" si="3"/>
        <v>357.78000000000003</v>
      </c>
      <c r="L8" s="8">
        <f t="shared" si="4"/>
        <v>0.38105117766516744</v>
      </c>
      <c r="M8" s="11">
        <f t="shared" si="5"/>
        <v>1.0650432602861183E-3</v>
      </c>
      <c r="N8" s="12">
        <f t="shared" si="6"/>
        <v>12880.079999999998</v>
      </c>
    </row>
    <row r="9" spans="1:14" ht="76.5">
      <c r="A9" s="22">
        <v>4</v>
      </c>
      <c r="B9" s="24" t="s">
        <v>24</v>
      </c>
      <c r="C9" s="23" t="s">
        <v>16</v>
      </c>
      <c r="D9" s="19">
        <v>99</v>
      </c>
      <c r="E9" s="20">
        <v>79.819999999999993</v>
      </c>
      <c r="F9" s="10">
        <f t="shared" si="0"/>
        <v>7902.1799999999994</v>
      </c>
      <c r="G9" s="20">
        <v>79.819999999999993</v>
      </c>
      <c r="H9" s="10">
        <f t="shared" si="1"/>
        <v>7902.1799999999994</v>
      </c>
      <c r="I9" s="20">
        <v>80.7</v>
      </c>
      <c r="J9" s="10">
        <f t="shared" si="2"/>
        <v>7989.3</v>
      </c>
      <c r="K9" s="10">
        <f t="shared" si="3"/>
        <v>80.11333333333333</v>
      </c>
      <c r="L9" s="8">
        <f t="shared" si="4"/>
        <v>0.50806823688814329</v>
      </c>
      <c r="M9" s="11">
        <f t="shared" si="5"/>
        <v>6.3418686471849459E-3</v>
      </c>
      <c r="N9" s="12">
        <f t="shared" si="6"/>
        <v>7930.89</v>
      </c>
    </row>
    <row r="10" spans="1:14" ht="38.25">
      <c r="A10" s="22">
        <v>5</v>
      </c>
      <c r="B10" s="24" t="s">
        <v>25</v>
      </c>
      <c r="C10" s="23" t="s">
        <v>16</v>
      </c>
      <c r="D10" s="19">
        <v>16</v>
      </c>
      <c r="E10" s="20">
        <v>1235.47</v>
      </c>
      <c r="F10" s="10">
        <f t="shared" si="0"/>
        <v>19767.52</v>
      </c>
      <c r="G10" s="20">
        <v>1236.02</v>
      </c>
      <c r="H10" s="10">
        <f t="shared" si="1"/>
        <v>19776.32</v>
      </c>
      <c r="I10" s="20">
        <v>1236.1300000000001</v>
      </c>
      <c r="J10" s="10">
        <f t="shared" si="2"/>
        <v>19778.080000000002</v>
      </c>
      <c r="K10" s="10">
        <f t="shared" si="3"/>
        <v>1235.8733333333332</v>
      </c>
      <c r="L10" s="8">
        <f t="shared" si="4"/>
        <v>0.35360052790309532</v>
      </c>
      <c r="M10" s="11">
        <f t="shared" si="5"/>
        <v>2.8611389077340345E-4</v>
      </c>
      <c r="N10" s="12">
        <f t="shared" si="6"/>
        <v>19773.919999999998</v>
      </c>
    </row>
    <row r="11" spans="1:14" ht="51">
      <c r="A11" s="22">
        <v>6</v>
      </c>
      <c r="B11" s="24" t="s">
        <v>26</v>
      </c>
      <c r="C11" s="23" t="s">
        <v>16</v>
      </c>
      <c r="D11" s="19">
        <v>3</v>
      </c>
      <c r="E11" s="20">
        <v>969.65</v>
      </c>
      <c r="F11" s="10">
        <f t="shared" si="0"/>
        <v>2908.95</v>
      </c>
      <c r="G11" s="20">
        <v>969.87</v>
      </c>
      <c r="H11" s="10">
        <f t="shared" si="1"/>
        <v>2909.61</v>
      </c>
      <c r="I11" s="20">
        <v>970.33</v>
      </c>
      <c r="J11" s="10">
        <f t="shared" si="2"/>
        <v>2910.9900000000002</v>
      </c>
      <c r="K11" s="10">
        <f t="shared" si="3"/>
        <v>969.94999999999993</v>
      </c>
      <c r="L11" s="8">
        <f t="shared" si="4"/>
        <v>0.34698703145798115</v>
      </c>
      <c r="M11" s="11">
        <f t="shared" si="5"/>
        <v>3.5773702918499015E-4</v>
      </c>
      <c r="N11" s="12">
        <f t="shared" si="6"/>
        <v>2909.8500000000004</v>
      </c>
    </row>
    <row r="12" spans="1:14" ht="63.75">
      <c r="A12" s="22">
        <v>7</v>
      </c>
      <c r="B12" s="24" t="s">
        <v>27</v>
      </c>
      <c r="C12" s="23" t="s">
        <v>16</v>
      </c>
      <c r="D12" s="19">
        <v>413</v>
      </c>
      <c r="E12" s="20">
        <v>225.64</v>
      </c>
      <c r="F12" s="10">
        <f t="shared" si="0"/>
        <v>93189.319999999992</v>
      </c>
      <c r="G12" s="20">
        <v>225.42</v>
      </c>
      <c r="H12" s="10">
        <f t="shared" si="1"/>
        <v>93098.459999999992</v>
      </c>
      <c r="I12" s="20">
        <v>226.3</v>
      </c>
      <c r="J12" s="10">
        <f t="shared" si="2"/>
        <v>93461.900000000009</v>
      </c>
      <c r="K12" s="10">
        <f t="shared" si="3"/>
        <v>225.78666666666663</v>
      </c>
      <c r="L12" s="8">
        <f t="shared" si="4"/>
        <v>0.45796651988256276</v>
      </c>
      <c r="M12" s="11">
        <f t="shared" si="5"/>
        <v>2.0283151642371687E-3</v>
      </c>
      <c r="N12" s="12">
        <f t="shared" si="6"/>
        <v>93251.26999999999</v>
      </c>
    </row>
    <row r="13" spans="1:14" ht="51">
      <c r="A13" s="22">
        <v>8</v>
      </c>
      <c r="B13" s="24" t="s">
        <v>28</v>
      </c>
      <c r="C13" s="23" t="s">
        <v>16</v>
      </c>
      <c r="D13" s="19">
        <v>70</v>
      </c>
      <c r="E13" s="20">
        <v>268.86</v>
      </c>
      <c r="F13" s="10">
        <f t="shared" si="0"/>
        <v>18820.2</v>
      </c>
      <c r="G13" s="20">
        <v>269.63</v>
      </c>
      <c r="H13" s="10">
        <f t="shared" si="1"/>
        <v>18874.099999999999</v>
      </c>
      <c r="I13" s="20">
        <v>269.74</v>
      </c>
      <c r="J13" s="10">
        <f t="shared" si="2"/>
        <v>18881.8</v>
      </c>
      <c r="K13" s="10">
        <f t="shared" si="3"/>
        <v>269.41000000000003</v>
      </c>
      <c r="L13" s="8">
        <f t="shared" si="4"/>
        <v>0.47947888378946835</v>
      </c>
      <c r="M13" s="11">
        <f t="shared" si="5"/>
        <v>1.7797367721668397E-3</v>
      </c>
      <c r="N13" s="12">
        <f t="shared" si="6"/>
        <v>18858.7</v>
      </c>
    </row>
    <row r="14" spans="1:14" ht="63.75">
      <c r="A14" s="22">
        <v>9</v>
      </c>
      <c r="B14" s="24" t="s">
        <v>29</v>
      </c>
      <c r="C14" s="23" t="s">
        <v>16</v>
      </c>
      <c r="D14" s="19">
        <v>44</v>
      </c>
      <c r="E14" s="20">
        <v>118.98</v>
      </c>
      <c r="F14" s="10">
        <f t="shared" si="0"/>
        <v>5235.12</v>
      </c>
      <c r="G14" s="20">
        <v>118.98</v>
      </c>
      <c r="H14" s="10">
        <f t="shared" si="1"/>
        <v>5235.12</v>
      </c>
      <c r="I14" s="20">
        <v>119.64</v>
      </c>
      <c r="J14" s="10">
        <f t="shared" si="2"/>
        <v>5264.16</v>
      </c>
      <c r="K14" s="10">
        <f t="shared" si="3"/>
        <v>119.2</v>
      </c>
      <c r="L14" s="8">
        <f t="shared" si="4"/>
        <v>0.38105117766386987</v>
      </c>
      <c r="M14" s="11">
        <f t="shared" si="5"/>
        <v>3.1967380676499149E-3</v>
      </c>
      <c r="N14" s="12">
        <f t="shared" si="6"/>
        <v>5244.8</v>
      </c>
    </row>
    <row r="15" spans="1:14" ht="51">
      <c r="A15" s="22">
        <v>10</v>
      </c>
      <c r="B15" s="24" t="s">
        <v>30</v>
      </c>
      <c r="C15" s="23" t="s">
        <v>16</v>
      </c>
      <c r="D15" s="19">
        <v>23</v>
      </c>
      <c r="E15" s="20">
        <v>210.78</v>
      </c>
      <c r="F15" s="10">
        <f t="shared" si="0"/>
        <v>4847.9399999999996</v>
      </c>
      <c r="G15" s="20">
        <v>210.78</v>
      </c>
      <c r="H15" s="10">
        <f t="shared" si="1"/>
        <v>4847.9399999999996</v>
      </c>
      <c r="I15" s="20">
        <v>211.86</v>
      </c>
      <c r="J15" s="10">
        <f t="shared" si="2"/>
        <v>4872.7800000000007</v>
      </c>
      <c r="K15" s="10">
        <f t="shared" si="3"/>
        <v>211.14000000000001</v>
      </c>
      <c r="L15" s="8">
        <f t="shared" si="4"/>
        <v>0.62353829072529987</v>
      </c>
      <c r="M15" s="11">
        <f t="shared" si="5"/>
        <v>2.9531983078777105E-3</v>
      </c>
      <c r="N15" s="12">
        <f t="shared" si="6"/>
        <v>4856.2199999999993</v>
      </c>
    </row>
    <row r="16" spans="1:14" ht="51">
      <c r="A16" s="22">
        <v>11</v>
      </c>
      <c r="B16" s="24" t="s">
        <v>31</v>
      </c>
      <c r="C16" s="23" t="s">
        <v>16</v>
      </c>
      <c r="D16" s="19">
        <v>10</v>
      </c>
      <c r="E16" s="20">
        <v>261.94</v>
      </c>
      <c r="F16" s="10">
        <f t="shared" si="0"/>
        <v>2619.4</v>
      </c>
      <c r="G16" s="20">
        <v>262.49</v>
      </c>
      <c r="H16" s="10">
        <f t="shared" si="1"/>
        <v>2624.9</v>
      </c>
      <c r="I16" s="20">
        <v>262.60000000000002</v>
      </c>
      <c r="J16" s="10">
        <f t="shared" si="2"/>
        <v>2626</v>
      </c>
      <c r="K16" s="10">
        <f t="shared" si="3"/>
        <v>262.34333333333336</v>
      </c>
      <c r="L16" s="8">
        <f t="shared" si="4"/>
        <v>0.35360052790308644</v>
      </c>
      <c r="M16" s="11">
        <f t="shared" si="5"/>
        <v>1.3478540636433925E-3</v>
      </c>
      <c r="N16" s="12">
        <f t="shared" si="6"/>
        <v>2623.3999999999996</v>
      </c>
    </row>
    <row r="17" spans="1:14" ht="63.75">
      <c r="A17" s="22">
        <v>12</v>
      </c>
      <c r="B17" s="24" t="s">
        <v>32</v>
      </c>
      <c r="C17" s="23" t="s">
        <v>16</v>
      </c>
      <c r="D17" s="19">
        <v>680</v>
      </c>
      <c r="E17" s="20">
        <v>128.11000000000001</v>
      </c>
      <c r="F17" s="10">
        <f t="shared" si="0"/>
        <v>87114.8</v>
      </c>
      <c r="G17" s="20">
        <v>128.33000000000001</v>
      </c>
      <c r="H17" s="10">
        <f t="shared" si="1"/>
        <v>87264.400000000009</v>
      </c>
      <c r="I17" s="20">
        <v>128.99</v>
      </c>
      <c r="J17" s="10">
        <f t="shared" si="2"/>
        <v>87713.200000000012</v>
      </c>
      <c r="K17" s="10">
        <f t="shared" si="3"/>
        <v>128.47666666666669</v>
      </c>
      <c r="L17" s="8">
        <f t="shared" si="4"/>
        <v>0.45796651987835912</v>
      </c>
      <c r="M17" s="11">
        <f t="shared" si="5"/>
        <v>3.5645890554317958E-3</v>
      </c>
      <c r="N17" s="12">
        <f t="shared" si="6"/>
        <v>87366.399999999994</v>
      </c>
    </row>
    <row r="18" spans="1:14" ht="114.75">
      <c r="A18" s="22">
        <v>13</v>
      </c>
      <c r="B18" s="24" t="s">
        <v>33</v>
      </c>
      <c r="C18" s="23" t="s">
        <v>16</v>
      </c>
      <c r="D18" s="19">
        <v>470</v>
      </c>
      <c r="E18" s="20">
        <v>121.88</v>
      </c>
      <c r="F18" s="10">
        <f t="shared" si="0"/>
        <v>57283.6</v>
      </c>
      <c r="G18" s="20">
        <v>121.66</v>
      </c>
      <c r="H18" s="10">
        <f t="shared" si="1"/>
        <v>57180.2</v>
      </c>
      <c r="I18" s="20">
        <v>122.54</v>
      </c>
      <c r="J18" s="10">
        <f t="shared" si="2"/>
        <v>57593.8</v>
      </c>
      <c r="K18" s="10">
        <f t="shared" si="3"/>
        <v>122.02666666666666</v>
      </c>
      <c r="L18" s="8">
        <f t="shared" si="4"/>
        <v>0.45796651988630288</v>
      </c>
      <c r="M18" s="11">
        <f t="shared" si="5"/>
        <v>3.7530036048374913E-3</v>
      </c>
      <c r="N18" s="12">
        <f t="shared" si="6"/>
        <v>57354.1</v>
      </c>
    </row>
    <row r="19" spans="1:14" ht="51">
      <c r="A19" s="22">
        <v>14</v>
      </c>
      <c r="B19" s="24" t="s">
        <v>34</v>
      </c>
      <c r="C19" s="23" t="s">
        <v>16</v>
      </c>
      <c r="D19" s="19">
        <v>250</v>
      </c>
      <c r="E19" s="20">
        <v>119.44</v>
      </c>
      <c r="F19" s="10">
        <f t="shared" si="0"/>
        <v>29860</v>
      </c>
      <c r="G19" s="20">
        <v>120.21</v>
      </c>
      <c r="H19" s="10">
        <f t="shared" si="1"/>
        <v>30052.5</v>
      </c>
      <c r="I19" s="20">
        <v>120.32</v>
      </c>
      <c r="J19" s="10">
        <f t="shared" si="2"/>
        <v>30080</v>
      </c>
      <c r="K19" s="10">
        <f t="shared" si="3"/>
        <v>119.99</v>
      </c>
      <c r="L19" s="8">
        <f t="shared" si="4"/>
        <v>0.47947888379165315</v>
      </c>
      <c r="M19" s="11">
        <f t="shared" si="5"/>
        <v>3.9959903641274535E-3</v>
      </c>
      <c r="N19" s="12">
        <f t="shared" si="6"/>
        <v>29997.5</v>
      </c>
    </row>
    <row r="20" spans="1:14" ht="38.25">
      <c r="A20" s="22">
        <v>15</v>
      </c>
      <c r="B20" s="24" t="s">
        <v>35</v>
      </c>
      <c r="C20" s="23" t="s">
        <v>16</v>
      </c>
      <c r="D20" s="19">
        <v>2</v>
      </c>
      <c r="E20" s="20">
        <v>125.4</v>
      </c>
      <c r="F20" s="10">
        <f t="shared" si="0"/>
        <v>250.8</v>
      </c>
      <c r="G20" s="20">
        <v>125.4</v>
      </c>
      <c r="H20" s="10">
        <f t="shared" si="1"/>
        <v>250.8</v>
      </c>
      <c r="I20" s="20">
        <v>126.06</v>
      </c>
      <c r="J20" s="10">
        <f t="shared" si="2"/>
        <v>252.12</v>
      </c>
      <c r="K20" s="10">
        <f t="shared" si="3"/>
        <v>125.62</v>
      </c>
      <c r="L20" s="8">
        <f t="shared" si="4"/>
        <v>0.38105117766864349</v>
      </c>
      <c r="M20" s="11">
        <f t="shared" si="5"/>
        <v>3.0333639362254694E-3</v>
      </c>
      <c r="N20" s="12">
        <f t="shared" si="6"/>
        <v>251.24</v>
      </c>
    </row>
    <row r="21" spans="1:14" ht="63.75">
      <c r="A21" s="22">
        <v>16</v>
      </c>
      <c r="B21" s="24" t="s">
        <v>36</v>
      </c>
      <c r="C21" s="23" t="s">
        <v>16</v>
      </c>
      <c r="D21" s="19">
        <v>150</v>
      </c>
      <c r="E21" s="20">
        <v>211.6</v>
      </c>
      <c r="F21" s="10">
        <f t="shared" si="0"/>
        <v>31740</v>
      </c>
      <c r="G21" s="20">
        <v>211.6</v>
      </c>
      <c r="H21" s="10">
        <f t="shared" si="1"/>
        <v>31740</v>
      </c>
      <c r="I21" s="20">
        <v>212.48</v>
      </c>
      <c r="J21" s="10">
        <f t="shared" si="2"/>
        <v>31872</v>
      </c>
      <c r="K21" s="10">
        <f t="shared" si="3"/>
        <v>211.89333333333332</v>
      </c>
      <c r="L21" s="8">
        <f t="shared" si="4"/>
        <v>0.50806823688993341</v>
      </c>
      <c r="M21" s="11">
        <f t="shared" si="5"/>
        <v>2.3977547046781407E-3</v>
      </c>
      <c r="N21" s="12">
        <f t="shared" si="6"/>
        <v>31783.499999999996</v>
      </c>
    </row>
    <row r="22" spans="1:14" ht="38.25">
      <c r="A22" s="22">
        <v>17</v>
      </c>
      <c r="B22" s="24" t="s">
        <v>37</v>
      </c>
      <c r="C22" s="23" t="s">
        <v>16</v>
      </c>
      <c r="D22" s="19">
        <v>22</v>
      </c>
      <c r="E22" s="20">
        <v>359.29</v>
      </c>
      <c r="F22" s="10">
        <f t="shared" si="0"/>
        <v>7904.38</v>
      </c>
      <c r="G22" s="20">
        <v>359.84</v>
      </c>
      <c r="H22" s="10">
        <f t="shared" si="1"/>
        <v>7916.48</v>
      </c>
      <c r="I22" s="20">
        <v>359.95</v>
      </c>
      <c r="J22" s="10">
        <f t="shared" si="2"/>
        <v>7918.9</v>
      </c>
      <c r="K22" s="10">
        <f t="shared" si="3"/>
        <v>359.69333333333333</v>
      </c>
      <c r="L22" s="8">
        <f t="shared" si="4"/>
        <v>0.35360052790305402</v>
      </c>
      <c r="M22" s="11">
        <f t="shared" si="5"/>
        <v>9.8306111104752396E-4</v>
      </c>
      <c r="N22" s="12">
        <f t="shared" si="6"/>
        <v>7913.18</v>
      </c>
    </row>
    <row r="23" spans="1:14">
      <c r="A23" s="22">
        <v>18</v>
      </c>
      <c r="B23" s="24" t="s">
        <v>38</v>
      </c>
      <c r="C23" s="23" t="s">
        <v>16</v>
      </c>
      <c r="D23" s="19">
        <v>15</v>
      </c>
      <c r="E23" s="20">
        <v>4054.64</v>
      </c>
      <c r="F23" s="10">
        <f t="shared" si="0"/>
        <v>60819.6</v>
      </c>
      <c r="G23" s="20">
        <v>4054.86</v>
      </c>
      <c r="H23" s="10">
        <f t="shared" si="1"/>
        <v>60822.9</v>
      </c>
      <c r="I23" s="20">
        <v>4055.52</v>
      </c>
      <c r="J23" s="10">
        <f t="shared" si="2"/>
        <v>60832.800000000003</v>
      </c>
      <c r="K23" s="10">
        <f t="shared" si="3"/>
        <v>4055.0066666666667</v>
      </c>
      <c r="L23" s="8">
        <f t="shared" si="4"/>
        <v>0.45796651988256959</v>
      </c>
      <c r="M23" s="11">
        <f t="shared" si="5"/>
        <v>1.1293853685795082E-4</v>
      </c>
      <c r="N23" s="12">
        <f t="shared" si="6"/>
        <v>60825.15</v>
      </c>
    </row>
    <row r="24" spans="1:14" ht="89.25">
      <c r="A24" s="22">
        <v>19</v>
      </c>
      <c r="B24" s="24" t="s">
        <v>39</v>
      </c>
      <c r="C24" s="23" t="s">
        <v>16</v>
      </c>
      <c r="D24" s="19">
        <v>20</v>
      </c>
      <c r="E24" s="20">
        <v>80.33</v>
      </c>
      <c r="F24" s="10">
        <f t="shared" si="0"/>
        <v>1606.6</v>
      </c>
      <c r="G24" s="20">
        <v>80.11</v>
      </c>
      <c r="H24" s="10">
        <f t="shared" si="1"/>
        <v>1602.2</v>
      </c>
      <c r="I24" s="20">
        <v>80.989999999999995</v>
      </c>
      <c r="J24" s="10">
        <f t="shared" si="2"/>
        <v>1619.8</v>
      </c>
      <c r="K24" s="10">
        <f t="shared" si="3"/>
        <v>80.476666666666674</v>
      </c>
      <c r="L24" s="8">
        <f t="shared" si="4"/>
        <v>0.457966519882331</v>
      </c>
      <c r="M24" s="11">
        <f t="shared" si="5"/>
        <v>5.6906745625936832E-3</v>
      </c>
      <c r="N24" s="12">
        <f t="shared" si="6"/>
        <v>1609.6000000000001</v>
      </c>
    </row>
    <row r="25" spans="1:14" ht="102">
      <c r="A25" s="22">
        <v>20</v>
      </c>
      <c r="B25" s="24" t="s">
        <v>40</v>
      </c>
      <c r="C25" s="23" t="s">
        <v>16</v>
      </c>
      <c r="D25" s="19">
        <v>3</v>
      </c>
      <c r="E25" s="20">
        <v>4070.36</v>
      </c>
      <c r="F25" s="10">
        <f t="shared" si="0"/>
        <v>12211.08</v>
      </c>
      <c r="G25" s="20">
        <v>4071.13</v>
      </c>
      <c r="H25" s="10">
        <f t="shared" si="1"/>
        <v>12213.39</v>
      </c>
      <c r="I25" s="20">
        <v>4071.24</v>
      </c>
      <c r="J25" s="10">
        <f t="shared" si="2"/>
        <v>12213.72</v>
      </c>
      <c r="K25" s="10">
        <f t="shared" si="3"/>
        <v>4070.91</v>
      </c>
      <c r="L25" s="8">
        <f t="shared" si="4"/>
        <v>0.479478883789351</v>
      </c>
      <c r="M25" s="11">
        <f t="shared" si="5"/>
        <v>1.1778174506175549E-4</v>
      </c>
      <c r="N25" s="12">
        <f t="shared" si="6"/>
        <v>12212.73</v>
      </c>
    </row>
    <row r="26" spans="1:14" ht="38.25">
      <c r="A26" s="22">
        <v>21</v>
      </c>
      <c r="B26" s="24" t="s">
        <v>41</v>
      </c>
      <c r="C26" s="23" t="s">
        <v>16</v>
      </c>
      <c r="D26" s="19">
        <v>8</v>
      </c>
      <c r="E26" s="20">
        <v>800.77</v>
      </c>
      <c r="F26" s="10">
        <f t="shared" si="0"/>
        <v>6406.16</v>
      </c>
      <c r="G26" s="20">
        <v>800.77</v>
      </c>
      <c r="H26" s="10">
        <f t="shared" si="1"/>
        <v>6406.16</v>
      </c>
      <c r="I26" s="20">
        <v>801.43</v>
      </c>
      <c r="J26" s="10">
        <f t="shared" si="2"/>
        <v>6411.44</v>
      </c>
      <c r="K26" s="10">
        <f t="shared" si="3"/>
        <v>800.9899999999999</v>
      </c>
      <c r="L26" s="8">
        <f t="shared" si="4"/>
        <v>0.38105117766513463</v>
      </c>
      <c r="M26" s="11">
        <f t="shared" si="5"/>
        <v>4.757252620696072E-4</v>
      </c>
      <c r="N26" s="12">
        <f t="shared" si="6"/>
        <v>6407.92</v>
      </c>
    </row>
    <row r="27" spans="1:14" ht="38.25">
      <c r="A27" s="22">
        <v>22</v>
      </c>
      <c r="B27" s="24" t="s">
        <v>42</v>
      </c>
      <c r="C27" s="23" t="s">
        <v>16</v>
      </c>
      <c r="D27" s="19">
        <v>8</v>
      </c>
      <c r="E27" s="20">
        <v>835.43</v>
      </c>
      <c r="F27" s="10">
        <f t="shared" si="0"/>
        <v>6683.44</v>
      </c>
      <c r="G27" s="20">
        <v>835.43</v>
      </c>
      <c r="H27" s="10">
        <f t="shared" si="1"/>
        <v>6683.44</v>
      </c>
      <c r="I27" s="20">
        <v>836.31</v>
      </c>
      <c r="J27" s="10">
        <f t="shared" si="2"/>
        <v>6690.48</v>
      </c>
      <c r="K27" s="10">
        <f t="shared" si="3"/>
        <v>835.72333333333336</v>
      </c>
      <c r="L27" s="8">
        <f t="shared" si="4"/>
        <v>0.50806823688686809</v>
      </c>
      <c r="M27" s="11">
        <f t="shared" si="5"/>
        <v>6.0793831717059646E-4</v>
      </c>
      <c r="N27" s="12">
        <f t="shared" si="6"/>
        <v>6685.76</v>
      </c>
    </row>
    <row r="28" spans="1:14" ht="76.5">
      <c r="A28" s="22">
        <v>23</v>
      </c>
      <c r="B28" s="24" t="s">
        <v>43</v>
      </c>
      <c r="C28" s="23" t="s">
        <v>16</v>
      </c>
      <c r="D28" s="19">
        <v>235</v>
      </c>
      <c r="E28" s="20">
        <v>119.66</v>
      </c>
      <c r="F28" s="10">
        <f t="shared" si="0"/>
        <v>28120.1</v>
      </c>
      <c r="G28" s="20">
        <v>119.44</v>
      </c>
      <c r="H28" s="10">
        <f t="shared" si="1"/>
        <v>28068.399999999998</v>
      </c>
      <c r="I28" s="20">
        <v>120.32</v>
      </c>
      <c r="J28" s="10">
        <f t="shared" si="2"/>
        <v>28275.199999999997</v>
      </c>
      <c r="K28" s="10">
        <f t="shared" si="3"/>
        <v>119.80666666666666</v>
      </c>
      <c r="L28" s="8">
        <f t="shared" si="4"/>
        <v>0.45796651988630288</v>
      </c>
      <c r="M28" s="11">
        <f t="shared" si="5"/>
        <v>3.822546212394716E-3</v>
      </c>
      <c r="N28" s="12">
        <f t="shared" si="6"/>
        <v>28155.350000000002</v>
      </c>
    </row>
    <row r="29" spans="1:14" ht="38.25">
      <c r="A29" s="22">
        <v>24</v>
      </c>
      <c r="B29" s="24" t="s">
        <v>44</v>
      </c>
      <c r="C29" s="23" t="s">
        <v>16</v>
      </c>
      <c r="D29" s="19">
        <v>28</v>
      </c>
      <c r="E29" s="20">
        <v>1374.14</v>
      </c>
      <c r="F29" s="10">
        <f t="shared" si="0"/>
        <v>38475.920000000006</v>
      </c>
      <c r="G29" s="20">
        <v>1374.36</v>
      </c>
      <c r="H29" s="10">
        <f t="shared" si="1"/>
        <v>38482.079999999994</v>
      </c>
      <c r="I29" s="20">
        <v>1375.02</v>
      </c>
      <c r="J29" s="10">
        <f t="shared" si="2"/>
        <v>38500.559999999998</v>
      </c>
      <c r="K29" s="10">
        <f t="shared" si="3"/>
        <v>1374.5066666666669</v>
      </c>
      <c r="L29" s="8">
        <f t="shared" si="4"/>
        <v>0.45796651988251497</v>
      </c>
      <c r="M29" s="11">
        <f t="shared" si="5"/>
        <v>3.3318610304971109E-4</v>
      </c>
      <c r="N29" s="12">
        <f t="shared" si="6"/>
        <v>38486.28</v>
      </c>
    </row>
    <row r="30" spans="1:14" ht="38.25">
      <c r="A30" s="22">
        <v>25</v>
      </c>
      <c r="B30" s="24" t="s">
        <v>45</v>
      </c>
      <c r="C30" s="23" t="s">
        <v>16</v>
      </c>
      <c r="D30" s="19">
        <v>20</v>
      </c>
      <c r="E30" s="20">
        <v>121.21</v>
      </c>
      <c r="F30" s="10">
        <f t="shared" ref="F30:F35" si="7">D30*E30</f>
        <v>2424.1999999999998</v>
      </c>
      <c r="G30" s="20">
        <v>121.43</v>
      </c>
      <c r="H30" s="10">
        <f t="shared" ref="H30:H35" si="8">G30*D30</f>
        <v>2428.6000000000004</v>
      </c>
      <c r="I30" s="20">
        <v>122.09</v>
      </c>
      <c r="J30" s="10">
        <f t="shared" ref="J30:J35" si="9">I30*D30</f>
        <v>2441.8000000000002</v>
      </c>
      <c r="K30" s="10">
        <f t="shared" ref="K30:K35" si="10">(E30+G30+I30)/3</f>
        <v>121.57666666666667</v>
      </c>
      <c r="L30" s="8">
        <f t="shared" ref="L30:L35" si="11">STDEV(E30,G30,I30)</f>
        <v>0.45796651987835912</v>
      </c>
      <c r="M30" s="11">
        <f t="shared" ref="M30:M35" si="12">L30/K30</f>
        <v>3.7668948527268867E-3</v>
      </c>
      <c r="N30" s="12">
        <f t="shared" ref="N30:N35" si="13">ROUND(K30,2)*D30</f>
        <v>2431.6</v>
      </c>
    </row>
    <row r="31" spans="1:14" s="6" customFormat="1" ht="114.75">
      <c r="A31" s="22">
        <v>26</v>
      </c>
      <c r="B31" s="24" t="s">
        <v>46</v>
      </c>
      <c r="C31" s="23" t="s">
        <v>16</v>
      </c>
      <c r="D31" s="19">
        <v>260</v>
      </c>
      <c r="E31" s="20">
        <v>243.63</v>
      </c>
      <c r="F31" s="10">
        <f t="shared" si="7"/>
        <v>63343.799999999996</v>
      </c>
      <c r="G31" s="20">
        <v>244.18</v>
      </c>
      <c r="H31" s="10">
        <f t="shared" si="8"/>
        <v>63486.8</v>
      </c>
      <c r="I31" s="20">
        <v>244.29</v>
      </c>
      <c r="J31" s="10">
        <f t="shared" si="9"/>
        <v>63515.4</v>
      </c>
      <c r="K31" s="10">
        <f t="shared" si="10"/>
        <v>244.03333333333333</v>
      </c>
      <c r="L31" s="8">
        <f t="shared" si="11"/>
        <v>0.35360052790307617</v>
      </c>
      <c r="M31" s="11">
        <f t="shared" si="12"/>
        <v>1.448984542698031E-3</v>
      </c>
      <c r="N31" s="12">
        <f t="shared" si="13"/>
        <v>63447.8</v>
      </c>
    </row>
    <row r="32" spans="1:14" s="6" customFormat="1" ht="63.75">
      <c r="A32" s="22">
        <v>27</v>
      </c>
      <c r="B32" s="24" t="s">
        <v>47</v>
      </c>
      <c r="C32" s="23" t="s">
        <v>16</v>
      </c>
      <c r="D32" s="19">
        <v>90</v>
      </c>
      <c r="E32" s="20">
        <v>237.82</v>
      </c>
      <c r="F32" s="10">
        <f t="shared" si="7"/>
        <v>21403.8</v>
      </c>
      <c r="G32" s="20">
        <v>238.59</v>
      </c>
      <c r="H32" s="10">
        <f t="shared" si="8"/>
        <v>21473.1</v>
      </c>
      <c r="I32" s="20">
        <v>238.7</v>
      </c>
      <c r="J32" s="10">
        <f t="shared" si="9"/>
        <v>21483</v>
      </c>
      <c r="K32" s="10">
        <f t="shared" si="10"/>
        <v>238.36999999999998</v>
      </c>
      <c r="L32" s="8">
        <f t="shared" si="11"/>
        <v>0.47947888378947484</v>
      </c>
      <c r="M32" s="11">
        <f t="shared" si="12"/>
        <v>2.0114900523953302E-3</v>
      </c>
      <c r="N32" s="12">
        <f t="shared" si="13"/>
        <v>21453.3</v>
      </c>
    </row>
    <row r="33" spans="1:14" s="6" customFormat="1" ht="38.25">
      <c r="A33" s="22">
        <v>28</v>
      </c>
      <c r="B33" s="24" t="s">
        <v>48</v>
      </c>
      <c r="C33" s="23" t="s">
        <v>16</v>
      </c>
      <c r="D33" s="19">
        <v>35</v>
      </c>
      <c r="E33" s="20">
        <v>122.39</v>
      </c>
      <c r="F33" s="10">
        <f t="shared" si="7"/>
        <v>4283.6499999999996</v>
      </c>
      <c r="G33" s="20">
        <v>122.39</v>
      </c>
      <c r="H33" s="10">
        <f t="shared" si="8"/>
        <v>4283.6499999999996</v>
      </c>
      <c r="I33" s="20">
        <v>123.05</v>
      </c>
      <c r="J33" s="10">
        <f t="shared" si="9"/>
        <v>4306.75</v>
      </c>
      <c r="K33" s="10">
        <f t="shared" si="10"/>
        <v>122.61</v>
      </c>
      <c r="L33" s="8">
        <f t="shared" si="11"/>
        <v>0.38105117767341706</v>
      </c>
      <c r="M33" s="11">
        <f t="shared" si="12"/>
        <v>3.107831153033334E-3</v>
      </c>
      <c r="N33" s="12">
        <f t="shared" si="13"/>
        <v>4291.3500000000004</v>
      </c>
    </row>
    <row r="34" spans="1:14" s="6" customFormat="1" ht="192" customHeight="1">
      <c r="A34" s="22">
        <v>29</v>
      </c>
      <c r="B34" s="21" t="s">
        <v>49</v>
      </c>
      <c r="C34" s="23" t="s">
        <v>16</v>
      </c>
      <c r="D34" s="19">
        <v>70</v>
      </c>
      <c r="E34" s="20">
        <v>381.7</v>
      </c>
      <c r="F34" s="10">
        <f t="shared" si="7"/>
        <v>26719</v>
      </c>
      <c r="G34" s="20">
        <v>381.7</v>
      </c>
      <c r="H34" s="10">
        <f t="shared" si="8"/>
        <v>26719</v>
      </c>
      <c r="I34" s="20">
        <v>382.58</v>
      </c>
      <c r="J34" s="10">
        <f t="shared" si="9"/>
        <v>26780.6</v>
      </c>
      <c r="K34" s="10">
        <f t="shared" si="10"/>
        <v>381.99333333333334</v>
      </c>
      <c r="L34" s="8">
        <f t="shared" si="11"/>
        <v>0.50806823688686809</v>
      </c>
      <c r="M34" s="11">
        <f t="shared" si="12"/>
        <v>1.3300447744817572E-3</v>
      </c>
      <c r="N34" s="12">
        <f t="shared" si="13"/>
        <v>26739.3</v>
      </c>
    </row>
    <row r="35" spans="1:14" s="6" customFormat="1" ht="76.5">
      <c r="A35" s="22">
        <v>30</v>
      </c>
      <c r="B35" s="21" t="s">
        <v>50</v>
      </c>
      <c r="C35" s="23" t="s">
        <v>16</v>
      </c>
      <c r="D35" s="19">
        <v>316</v>
      </c>
      <c r="E35" s="20">
        <v>333.39</v>
      </c>
      <c r="F35" s="10">
        <f t="shared" si="7"/>
        <v>105351.23999999999</v>
      </c>
      <c r="G35" s="20">
        <v>333.94</v>
      </c>
      <c r="H35" s="10">
        <f t="shared" si="8"/>
        <v>105525.04</v>
      </c>
      <c r="I35" s="20">
        <v>334.05</v>
      </c>
      <c r="J35" s="10">
        <f t="shared" si="9"/>
        <v>105559.8</v>
      </c>
      <c r="K35" s="10">
        <f t="shared" si="10"/>
        <v>333.79333333333329</v>
      </c>
      <c r="L35" s="8">
        <f t="shared" si="11"/>
        <v>0.35360052790308649</v>
      </c>
      <c r="M35" s="11">
        <f t="shared" si="12"/>
        <v>1.0593396949302558E-3</v>
      </c>
      <c r="N35" s="12">
        <f t="shared" si="13"/>
        <v>105477.64</v>
      </c>
    </row>
    <row r="36" spans="1:14">
      <c r="A36" s="13"/>
      <c r="B36" s="17" t="s">
        <v>10</v>
      </c>
      <c r="C36" s="14"/>
      <c r="D36" s="15"/>
      <c r="E36" s="16"/>
      <c r="F36" s="16">
        <f>SUM(F6:F35)</f>
        <v>765616.03999999992</v>
      </c>
      <c r="G36" s="16"/>
      <c r="H36" s="16">
        <f>SUM(H6:H35)</f>
        <v>766215.29</v>
      </c>
      <c r="I36" s="16"/>
      <c r="J36" s="16">
        <f>SUM(J6:J35)</f>
        <v>767583.38000000012</v>
      </c>
      <c r="K36" s="16"/>
      <c r="L36" s="16"/>
      <c r="M36" s="16"/>
      <c r="N36" s="16">
        <f>SUM(N6:N35)</f>
        <v>766474.55</v>
      </c>
    </row>
    <row r="40" spans="1:14" ht="15.75">
      <c r="A40" s="7"/>
      <c r="B40" s="29" t="s">
        <v>17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</sheetData>
  <mergeCells count="16">
    <mergeCell ref="A1:N1"/>
    <mergeCell ref="B40:N4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2022-10-05T13:18:07Z</cp:lastPrinted>
  <dcterms:created xsi:type="dcterms:W3CDTF">2018-12-14T15:08:00Z</dcterms:created>
  <dcterms:modified xsi:type="dcterms:W3CDTF">2022-10-05T13:18:22Z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