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НМЦК" sheetId="1" r:id="rId1"/>
  </sheets>
  <definedNames>
    <definedName name="_xlnm._FilterDatabase" localSheetId="0" hidden="1">НМЦК!$A$6:$N$7</definedName>
    <definedName name="_xlnm.Print_Area" localSheetId="0">НМЦК!$A$1:$N$13</definedName>
  </definedNames>
  <calcPr calcId="145621"/>
</workbook>
</file>

<file path=xl/calcChain.xml><?xml version="1.0" encoding="utf-8"?>
<calcChain xmlns="http://schemas.openxmlformats.org/spreadsheetml/2006/main">
  <c r="K6" i="1"/>
  <c r="N6"/>
  <c r="L6"/>
  <c r="M6"/>
  <c r="F6"/>
  <c r="H6"/>
  <c r="H8"/>
  <c r="J6"/>
  <c r="F7"/>
  <c r="H7"/>
  <c r="J7"/>
  <c r="J8"/>
  <c r="K7"/>
  <c r="N7"/>
  <c r="L7"/>
  <c r="M7"/>
  <c r="F8"/>
  <c r="N8"/>
</calcChain>
</file>

<file path=xl/sharedStrings.xml><?xml version="1.0" encoding="utf-8"?>
<sst xmlns="http://schemas.openxmlformats.org/spreadsheetml/2006/main" count="27" uniqueCount="22">
  <si>
    <t xml:space="preserve">Обоснование начальной (максимальной) цены договора </t>
  </si>
  <si>
    <t>№ п/п</t>
  </si>
  <si>
    <t>Коммерческие предложения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</si>
  <si>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</si>
  <si>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</t>
  </si>
  <si>
    <t>Среднее квадратичное отклонение</t>
  </si>
  <si>
    <t>Кол-во</t>
  </si>
  <si>
    <t>Ед. изм.</t>
  </si>
  <si>
    <r>
      <t>Средняя арифметическая цена за единицу     &lt;</t>
    </r>
    <r>
      <rPr>
        <b/>
        <i/>
        <sz val="10"/>
        <rFont val="Times New Roman"/>
        <family val="1"/>
        <charset val="204"/>
      </rPr>
      <t>ц</t>
    </r>
    <r>
      <rPr>
        <b/>
        <sz val="10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</si>
  <si>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</si>
  <si>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Наименование товара</t>
  </si>
  <si>
    <t>шт</t>
  </si>
  <si>
    <t>Расчет Н(М)ЦК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</si>
  <si>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ед. изм. с НДС, руб.</t>
  </si>
  <si>
    <t>Ст-сть с НДС, руб.</t>
  </si>
  <si>
    <t>Поставка шприцев и соединительных магистралей для КТ</t>
  </si>
  <si>
    <t>Источник 1
 КП № 469-1/22 от 03.11.2022</t>
  </si>
  <si>
    <t>Источник 2
 КП № 264 от 07.11.2022</t>
  </si>
  <si>
    <t>Источник 3
 КП № б/н от 07.11.2022</t>
  </si>
  <si>
    <r>
      <t>Начальная (максимальная) цена договора составляет</t>
    </r>
    <r>
      <rPr>
        <b/>
        <sz val="12"/>
        <rFont val="Times New Roman"/>
        <family val="1"/>
        <charset val="204"/>
      </rPr>
      <t xml:space="preserve">: 1 058 067,50 рублей </t>
    </r>
    <r>
      <rPr>
        <sz val="12"/>
        <rFont val="Times New Roman"/>
        <family val="1"/>
        <charset val="204"/>
      </rPr>
      <t>(Один миллион пятьдесят восемь тысяч шестьдесят семь рублей 50 копеек).</t>
    </r>
  </si>
  <si>
    <t>Набор:Шприц-колба 200мл в отдельной упаковке
Для инжекторов моделей A60, A300, SmartShot Alpha,Dual Shot Alpha &amp; 7</t>
  </si>
  <si>
    <t>Соединительная магистраль:Витая соединительная магистраль 150cм низкого
давления (300psi).
Для всех видов КТ-инжекторов.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</si>
</sst>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29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5" fillId="0" borderId="0" applyNumberFormat="0" applyFill="0" applyBorder="0">
      <protection locked="0"/>
    </xf>
    <xf numFmtId="0" fontId="7" fillId="8" borderId="1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/>
    <xf numFmtId="0" fontId="27" fillId="0" borderId="0"/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Border="0" applyProtection="0"/>
  </cellStyleXfs>
  <cellXfs count="32">
    <xf numFmtId="0" fontId="0" fillId="0" borderId="0" xfId="0" applyAlignment="1"/>
    <xf numFmtId="0" fontId="2" fillId="0" borderId="0" xfId="0" applyFont="1" applyAlignment="1">
      <alignment horizontal="left" wrapText="1"/>
    </xf>
    <xf numFmtId="0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vertical="top" wrapText="1"/>
    </xf>
    <xf numFmtId="4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wrapText="1"/>
    </xf>
    <xf numFmtId="0" fontId="2" fillId="9" borderId="0" xfId="0" applyFont="1" applyFill="1" applyBorder="1" applyAlignment="1">
      <alignment horizontal="left" wrapText="1"/>
    </xf>
    <xf numFmtId="0" fontId="18" fillId="9" borderId="0" xfId="0" applyNumberFormat="1" applyFont="1" applyFill="1" applyAlignment="1">
      <alignment horizontal="left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0" fontId="18" fillId="9" borderId="2" xfId="0" applyFont="1" applyFill="1" applyBorder="1" applyAlignment="1">
      <alignment horizontal="center" vertical="center"/>
    </xf>
    <xf numFmtId="4" fontId="18" fillId="9" borderId="2" xfId="0" applyNumberFormat="1" applyFont="1" applyFill="1" applyBorder="1" applyAlignment="1">
      <alignment horizontal="center" vertical="center"/>
    </xf>
    <xf numFmtId="10" fontId="18" fillId="9" borderId="2" xfId="0" applyNumberFormat="1" applyFont="1" applyFill="1" applyBorder="1" applyAlignment="1">
      <alignment horizontal="center" vertical="center" wrapText="1"/>
    </xf>
    <xf numFmtId="164" fontId="18" fillId="9" borderId="2" xfId="0" applyNumberFormat="1" applyFont="1" applyFill="1" applyBorder="1" applyAlignment="1">
      <alignment horizontal="center" vertical="center"/>
    </xf>
    <xf numFmtId="0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3" fontId="23" fillId="9" borderId="2" xfId="0" applyNumberFormat="1" applyFont="1" applyFill="1" applyBorder="1" applyAlignment="1">
      <alignment horizontal="center" vertical="center" wrapText="1"/>
    </xf>
    <xf numFmtId="4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center" vertical="center"/>
    </xf>
    <xf numFmtId="3" fontId="2" fillId="9" borderId="0" xfId="0" applyNumberFormat="1" applyFont="1" applyFill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0" fontId="24" fillId="9" borderId="0" xfId="0" applyFont="1" applyFill="1" applyAlignment="1">
      <alignment horizontal="left" vertical="center" wrapText="1"/>
    </xf>
    <xf numFmtId="3" fontId="20" fillId="9" borderId="2" xfId="0" applyNumberFormat="1" applyFont="1" applyFill="1" applyBorder="1" applyAlignment="1">
      <alignment horizontal="center" vertical="center" wrapText="1"/>
    </xf>
    <xf numFmtId="0" fontId="19" fillId="9" borderId="3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</cellXfs>
  <cellStyles count="4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13"/>
    <cellStyle name="Note" xfId="14"/>
    <cellStyle name="Status" xfId="15"/>
    <cellStyle name="Text" xfId="16"/>
    <cellStyle name="Warning" xfId="17"/>
    <cellStyle name="Обычный" xfId="0" builtinId="0"/>
    <cellStyle name="Обычный 2" xfId="18"/>
    <cellStyle name="Обычный 2 2" xfId="19"/>
    <cellStyle name="Обычный 2 2 2" xfId="20"/>
    <cellStyle name="Обычный 2 3" xfId="21"/>
    <cellStyle name="Обычный 2 3 2" xfId="22"/>
    <cellStyle name="Обычный 2 4" xfId="23"/>
    <cellStyle name="Обычный 2 4 2" xfId="24"/>
    <cellStyle name="Обычный 2 5" xfId="25"/>
    <cellStyle name="Обычный 3" xfId="26"/>
    <cellStyle name="Обычный 4" xfId="27"/>
    <cellStyle name="Обычный 5" xfId="28"/>
    <cellStyle name="Обычный 5 2" xfId="29"/>
    <cellStyle name="Обычный 6" xfId="30"/>
    <cellStyle name="Обычный 7" xfId="31"/>
    <cellStyle name="Пояснение 2" xfId="32"/>
    <cellStyle name="Процентный 2" xfId="33"/>
    <cellStyle name="Процентный 2 2" xfId="34"/>
    <cellStyle name="Процентный 2 2 2" xfId="35"/>
    <cellStyle name="Процентный 2 3" xfId="36"/>
    <cellStyle name="Процентный 2 3 2" xfId="37"/>
    <cellStyle name="Процентный 2 4" xfId="38"/>
    <cellStyle name="Процентный 2 4 2" xfId="39"/>
    <cellStyle name="Процентный 2 5" xfId="40"/>
    <cellStyle name="Процентный 3" xfId="4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2286000</xdr:rowOff>
    </xdr:from>
    <xdr:to>
      <xdr:col>12</xdr:col>
      <xdr:colOff>885825</xdr:colOff>
      <xdr:row>3</xdr:row>
      <xdr:rowOff>2324100</xdr:rowOff>
    </xdr:to>
    <xdr:pic>
      <xdr:nvPicPr>
        <xdr:cNvPr id="1025" name="Picture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82375" y="191452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66675</xdr:colOff>
      <xdr:row>3</xdr:row>
      <xdr:rowOff>2286000</xdr:rowOff>
    </xdr:from>
    <xdr:to>
      <xdr:col>11</xdr:col>
      <xdr:colOff>828675</xdr:colOff>
      <xdr:row>3</xdr:row>
      <xdr:rowOff>2324100</xdr:rowOff>
    </xdr:to>
    <xdr:pic>
      <xdr:nvPicPr>
        <xdr:cNvPr id="1026" name="Picture 2" descr="rId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534650" y="19145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161925</xdr:colOff>
      <xdr:row>3</xdr:row>
      <xdr:rowOff>2705100</xdr:rowOff>
    </xdr:from>
    <xdr:to>
      <xdr:col>13</xdr:col>
      <xdr:colOff>1543050</xdr:colOff>
      <xdr:row>3</xdr:row>
      <xdr:rowOff>2324100</xdr:rowOff>
    </xdr:to>
    <xdr:pic>
      <xdr:nvPicPr>
        <xdr:cNvPr id="102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487275" y="19145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295275</xdr:colOff>
      <xdr:row>3</xdr:row>
      <xdr:rowOff>2181225</xdr:rowOff>
    </xdr:from>
    <xdr:to>
      <xdr:col>13</xdr:col>
      <xdr:colOff>447675</xdr:colOff>
      <xdr:row>3</xdr:row>
      <xdr:rowOff>2324100</xdr:rowOff>
    </xdr:to>
    <xdr:pic>
      <xdr:nvPicPr>
        <xdr:cNvPr id="1028" name="Picture 6" descr="rId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2620625" y="19145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6</xdr:row>
      <xdr:rowOff>3486150</xdr:rowOff>
    </xdr:from>
    <xdr:to>
      <xdr:col>13</xdr:col>
      <xdr:colOff>1390650</xdr:colOff>
      <xdr:row>6</xdr:row>
      <xdr:rowOff>647700</xdr:rowOff>
    </xdr:to>
    <xdr:pic>
      <xdr:nvPicPr>
        <xdr:cNvPr id="102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7433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3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7433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3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7433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3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7433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3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7433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3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7433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3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7433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3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7433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3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7433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3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7433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3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7433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Q12"/>
  <sheetViews>
    <sheetView tabSelected="1" zoomScaleNormal="130" workbookViewId="0">
      <selection activeCell="G22" sqref="G22"/>
    </sheetView>
  </sheetViews>
  <sheetFormatPr defaultRowHeight="12.75"/>
  <cols>
    <col min="1" max="1" width="6.85546875" style="2" customWidth="1"/>
    <col min="2" max="2" width="31.42578125" style="3" customWidth="1"/>
    <col min="3" max="3" width="9.42578125" style="3" customWidth="1"/>
    <col min="4" max="4" width="8.85546875" style="20" customWidth="1"/>
    <col min="5" max="5" width="12.42578125" style="4" customWidth="1"/>
    <col min="6" max="6" width="15.85546875" style="4" customWidth="1"/>
    <col min="7" max="7" width="12.5703125" style="4" customWidth="1"/>
    <col min="8" max="8" width="15.5703125" style="4" customWidth="1"/>
    <col min="9" max="9" width="12.7109375" style="4" customWidth="1"/>
    <col min="10" max="10" width="15.5703125" style="4" customWidth="1"/>
    <col min="11" max="11" width="15.7109375" style="4" customWidth="1"/>
    <col min="12" max="12" width="13.7109375" style="4" customWidth="1"/>
    <col min="13" max="13" width="14.140625" style="4" customWidth="1"/>
    <col min="14" max="14" width="24.28515625" style="4" customWidth="1"/>
    <col min="15" max="15" width="14" style="5" customWidth="1"/>
    <col min="16" max="95" width="8.85546875" style="5" customWidth="1"/>
    <col min="96" max="219" width="8.85546875" style="1" customWidth="1"/>
    <col min="220" max="16384" width="9.140625" style="1"/>
  </cols>
  <sheetData>
    <row r="1" spans="1:14" ht="25.5" customHeight="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28.5" customHeight="1">
      <c r="A2" s="29" t="s">
        <v>15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51">
      <c r="A3" s="30" t="s">
        <v>1</v>
      </c>
      <c r="B3" s="31" t="s">
        <v>10</v>
      </c>
      <c r="C3" s="30" t="s">
        <v>7</v>
      </c>
      <c r="D3" s="28" t="s">
        <v>6</v>
      </c>
      <c r="E3" s="23" t="s">
        <v>2</v>
      </c>
      <c r="F3" s="23"/>
      <c r="G3" s="23"/>
      <c r="H3" s="23"/>
      <c r="I3" s="23"/>
      <c r="J3" s="23"/>
      <c r="K3" s="23" t="s">
        <v>3</v>
      </c>
      <c r="L3" s="23"/>
      <c r="M3" s="23"/>
      <c r="N3" s="9" t="s">
        <v>4</v>
      </c>
    </row>
    <row r="4" spans="1:14" ht="45.75" customHeight="1">
      <c r="A4" s="30"/>
      <c r="B4" s="31"/>
      <c r="C4" s="30"/>
      <c r="D4" s="28"/>
      <c r="E4" s="9" t="s">
        <v>13</v>
      </c>
      <c r="F4" s="9" t="s">
        <v>14</v>
      </c>
      <c r="G4" s="9" t="s">
        <v>13</v>
      </c>
      <c r="H4" s="9" t="s">
        <v>14</v>
      </c>
      <c r="I4" s="9" t="s">
        <v>13</v>
      </c>
      <c r="J4" s="9" t="s">
        <v>14</v>
      </c>
      <c r="K4" s="23" t="s">
        <v>8</v>
      </c>
      <c r="L4" s="23" t="s">
        <v>5</v>
      </c>
      <c r="M4" s="23" t="s">
        <v>9</v>
      </c>
      <c r="N4" s="24" t="s">
        <v>12</v>
      </c>
    </row>
    <row r="5" spans="1:14" ht="29.25" customHeight="1">
      <c r="A5" s="30"/>
      <c r="B5" s="31"/>
      <c r="C5" s="30"/>
      <c r="D5" s="28"/>
      <c r="E5" s="25" t="s">
        <v>16</v>
      </c>
      <c r="F5" s="25"/>
      <c r="G5" s="25" t="s">
        <v>17</v>
      </c>
      <c r="H5" s="25"/>
      <c r="I5" s="25" t="s">
        <v>18</v>
      </c>
      <c r="J5" s="25"/>
      <c r="K5" s="23"/>
      <c r="L5" s="23"/>
      <c r="M5" s="23"/>
      <c r="N5" s="24"/>
    </row>
    <row r="6" spans="1:14" ht="51">
      <c r="A6" s="10">
        <v>1</v>
      </c>
      <c r="B6" s="21" t="s">
        <v>20</v>
      </c>
      <c r="C6" s="22" t="s">
        <v>11</v>
      </c>
      <c r="D6" s="22">
        <v>250</v>
      </c>
      <c r="E6" s="19">
        <v>2400</v>
      </c>
      <c r="F6" s="11">
        <f>D6*E6</f>
        <v>600000</v>
      </c>
      <c r="G6" s="19">
        <v>2427</v>
      </c>
      <c r="H6" s="11">
        <f>G6*D6</f>
        <v>606750</v>
      </c>
      <c r="I6" s="19">
        <v>2405</v>
      </c>
      <c r="J6" s="11">
        <f>I6*D6</f>
        <v>601250</v>
      </c>
      <c r="K6" s="11">
        <f>(E6+G6+I6)/3</f>
        <v>2410.6666666666665</v>
      </c>
      <c r="L6" s="8">
        <f>STDEV(E6,G6,I6)</f>
        <v>14.364307617610162</v>
      </c>
      <c r="M6" s="12">
        <f>L6/K6</f>
        <v>5.9586453059776671E-3</v>
      </c>
      <c r="N6" s="13">
        <f>ROUND(K6,2)*D6</f>
        <v>602667.5</v>
      </c>
    </row>
    <row r="7" spans="1:14" s="6" customFormat="1" ht="63.75">
      <c r="A7" s="10">
        <v>2</v>
      </c>
      <c r="B7" s="21" t="s">
        <v>21</v>
      </c>
      <c r="C7" s="22" t="s">
        <v>11</v>
      </c>
      <c r="D7" s="22">
        <v>900</v>
      </c>
      <c r="E7" s="19">
        <v>500</v>
      </c>
      <c r="F7" s="11">
        <f>D7*E7</f>
        <v>450000</v>
      </c>
      <c r="G7" s="19">
        <v>507</v>
      </c>
      <c r="H7" s="11">
        <f>G7*D7</f>
        <v>456300</v>
      </c>
      <c r="I7" s="19">
        <v>511</v>
      </c>
      <c r="J7" s="11">
        <f>I7*D7</f>
        <v>459900</v>
      </c>
      <c r="K7" s="11">
        <f>(E7+G7+I7)/3</f>
        <v>506</v>
      </c>
      <c r="L7" s="8">
        <f>STDEV(E7,G7,I7)</f>
        <v>5.5677643628300215</v>
      </c>
      <c r="M7" s="12">
        <f>L7/K7</f>
        <v>1.1003486883063284E-2</v>
      </c>
      <c r="N7" s="13">
        <f>ROUND(K7,2)*D7</f>
        <v>455400</v>
      </c>
    </row>
    <row r="8" spans="1:14">
      <c r="A8" s="14"/>
      <c r="B8" s="18"/>
      <c r="C8" s="15"/>
      <c r="D8" s="16"/>
      <c r="E8" s="17"/>
      <c r="F8" s="17">
        <f>SUM(F6:F7)</f>
        <v>1050000</v>
      </c>
      <c r="G8" s="17"/>
      <c r="H8" s="17">
        <f>SUM(H6:H7)</f>
        <v>1063050</v>
      </c>
      <c r="I8" s="17"/>
      <c r="J8" s="17">
        <f>SUM(J6:J7)</f>
        <v>1061150</v>
      </c>
      <c r="K8" s="17"/>
      <c r="L8" s="17"/>
      <c r="M8" s="17"/>
      <c r="N8" s="17">
        <f>SUM(N6:N7)</f>
        <v>1058067.5</v>
      </c>
    </row>
    <row r="12" spans="1:14" ht="15.75">
      <c r="A12" s="7"/>
      <c r="B12" s="27" t="s">
        <v>19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</row>
  </sheetData>
  <mergeCells count="16">
    <mergeCell ref="A1:N1"/>
    <mergeCell ref="B12:N12"/>
    <mergeCell ref="E3:J3"/>
    <mergeCell ref="D3:D5"/>
    <mergeCell ref="A2:N2"/>
    <mergeCell ref="K3:M3"/>
    <mergeCell ref="A3:A5"/>
    <mergeCell ref="B3:B5"/>
    <mergeCell ref="C3:C5"/>
    <mergeCell ref="K4:K5"/>
    <mergeCell ref="L4:L5"/>
    <mergeCell ref="M4:M5"/>
    <mergeCell ref="N4:N5"/>
    <mergeCell ref="E5:F5"/>
    <mergeCell ref="G5:H5"/>
    <mergeCell ref="I5:J5"/>
  </mergeCells>
  <phoneticPr fontId="17" type="noConversion"/>
  <pageMargins left="0.7" right="0.7" top="0.75" bottom="0.75" header="0.3" footer="0.3"/>
  <pageSetup paperSize="9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odenisova</cp:lastModifiedBy>
  <cp:lastPrinted>2022-09-29T08:27:17Z</cp:lastPrinted>
  <dcterms:created xsi:type="dcterms:W3CDTF">2018-12-14T15:08:00Z</dcterms:created>
  <dcterms:modified xsi:type="dcterms:W3CDTF">2022-12-05T10:26:13Z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1049-9.1.0.5113</vt:lpwstr>
  </property>
</Properties>
</file>