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GoBack" localSheetId="0">НМЦК!$B$7</definedName>
    <definedName name="_xlnm._FilterDatabase" localSheetId="0" hidden="1">НМЦК!$A$6:$N$6</definedName>
    <definedName name="_xlnm.Print_Area" localSheetId="0">НМЦК!$A$1:$N$25</definedName>
  </definedNames>
  <calcPr calcId="145621"/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F13"/>
  <c r="F14"/>
  <c r="F15"/>
  <c r="F16"/>
  <c r="F17"/>
  <c r="F18"/>
  <c r="F19"/>
  <c r="F20"/>
  <c r="F21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L8"/>
  <c r="L9"/>
  <c r="M9"/>
  <c r="L10"/>
  <c r="L11"/>
  <c r="M11"/>
  <c r="L12"/>
  <c r="L13"/>
  <c r="M13"/>
  <c r="L14"/>
  <c r="L15"/>
  <c r="M15"/>
  <c r="L16"/>
  <c r="L17"/>
  <c r="M17"/>
  <c r="L18"/>
  <c r="L19"/>
  <c r="M19"/>
  <c r="L20"/>
  <c r="J8"/>
  <c r="J9"/>
  <c r="J10"/>
  <c r="J11"/>
  <c r="J12"/>
  <c r="J13"/>
  <c r="J14"/>
  <c r="J15"/>
  <c r="J16"/>
  <c r="J17"/>
  <c r="J18"/>
  <c r="J19"/>
  <c r="J20"/>
  <c r="H8"/>
  <c r="H9"/>
  <c r="H10"/>
  <c r="H11"/>
  <c r="H12"/>
  <c r="H13"/>
  <c r="H14"/>
  <c r="H15"/>
  <c r="H16"/>
  <c r="H17"/>
  <c r="H18"/>
  <c r="H19"/>
  <c r="H20"/>
  <c r="L7"/>
  <c r="K7"/>
  <c r="N7"/>
  <c r="J7"/>
  <c r="H7"/>
  <c r="L6"/>
  <c r="K6"/>
  <c r="N6"/>
  <c r="J6"/>
  <c r="H6"/>
  <c r="H21"/>
  <c r="M8"/>
  <c r="M20"/>
  <c r="M16"/>
  <c r="M12"/>
  <c r="M18"/>
  <c r="M14"/>
  <c r="M10"/>
  <c r="J21"/>
  <c r="M6"/>
  <c r="N21"/>
  <c r="M7"/>
</calcChain>
</file>

<file path=xl/sharedStrings.xml><?xml version="1.0" encoding="utf-8"?>
<sst xmlns="http://schemas.openxmlformats.org/spreadsheetml/2006/main" count="53" uniqueCount="36">
  <si>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</si>
  <si>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</si>
  <si>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</si>
  <si>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</si>
  <si>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</si>
  <si>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</si>
  <si>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</si>
  <si>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</si>
  <si>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</si>
  <si>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</si>
  <si>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</si>
  <si>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</si>
  <si>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</si>
  <si>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</si>
  <si>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шт</t>
  </si>
  <si>
    <t xml:space="preserve"> Поставка реагентов для гематологических анализаторов Sysmex XN-1000 и Sysmex XP-300</t>
  </si>
  <si>
    <t>Источник 1
 КП № 0212/03 от 02.12.2022</t>
  </si>
  <si>
    <t>Источник 2
 КП № 22СЯ-12-0173 от 02.12.2022</t>
  </si>
  <si>
    <t>Источник 3
 КП № 469 от 21.12.2022</t>
  </si>
  <si>
    <t>упак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</si>
  <si>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2 614 195,31 рублей </t>
    </r>
    <r>
      <rPr>
        <sz val="12"/>
        <rFont val="Times New Roman"/>
        <family val="1"/>
        <charset val="204"/>
      </rPr>
      <t>(Два миллиона шестьсот четырнадцать тысяч сто девяносто пять рублей 31 копейка).</t>
    </r>
  </si>
  <si>
    <t>Универсальный дилюент DCL (20 л.) CELLPACK DCL (20l), 1х20 л</t>
  </si>
  <si>
    <t>Лизирующий реагент (SULFOLYSER), 1х5 л</t>
  </si>
  <si>
    <t>Лизирующий реагент WNR (LYSERCELL WNR), 2x4 л</t>
  </si>
  <si>
    <t>Лизирующий реагент WDF (LYSERCELL WDF), 2х4 л</t>
  </si>
  <si>
    <t>Флуоресцентный краситель WNR (FLUOROCELL WNR), 2x82 мл</t>
  </si>
  <si>
    <t>Флуоресцентный краситель WDF (FLUOROCELL WDF), 2х42 мл</t>
  </si>
  <si>
    <t>Депротеинизатор (CELLCLEAN), 1х50 мл</t>
  </si>
  <si>
    <t>Универсальный дилюент (CELLPACK), 1х20 л</t>
  </si>
  <si>
    <t>Лизирующий реагент-WH (STROMATOLYSER-WH), 3х500 мл</t>
  </si>
  <si>
    <t>Флуоресцентный краситель RET (FLUOROCELL RET), 2x12 мл</t>
  </si>
  <si>
    <t>Универсальный дилюент DFL (CELLPACK DFL), 2 х1,5 л</t>
  </si>
  <si>
    <t>Контрольный материал уровень 1 (XN CHECK LEVEL 1), 8х3 мл</t>
  </si>
  <si>
    <t>Контрольный материал уровень 2 (XN CHECK LEVEL 2), 8x3 мл</t>
  </si>
  <si>
    <t>Контрольный материал уровень 3 (XN CHECK LEVEL 3), 8x3 мл</t>
  </si>
  <si>
    <t>Гематологические контроли и калибраторы для in vitro  диагностики: CBC-3D (L, N, H) (СиБиСи - 3Д (Низкий, Нормальный, Высокий), низкий уровень (1х2 мл), нормальный уровень (2х2 мл), высокий уровень (1х2 мл)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</si>
</sst>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46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18" fillId="9" borderId="3" xfId="0" applyNumberFormat="1" applyFont="1" applyFill="1" applyBorder="1" applyAlignment="1">
      <alignment horizontal="center" vertical="center"/>
    </xf>
    <xf numFmtId="4" fontId="23" fillId="9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9" borderId="4" xfId="0" applyNumberFormat="1" applyFont="1" applyFill="1" applyBorder="1" applyAlignment="1">
      <alignment horizontal="center" vertical="center" wrapText="1"/>
    </xf>
    <xf numFmtId="4" fontId="18" fillId="9" borderId="5" xfId="0" applyNumberFormat="1" applyFont="1" applyFill="1" applyBorder="1" applyAlignment="1">
      <alignment horizontal="center" vertical="center"/>
    </xf>
    <xf numFmtId="0" fontId="23" fillId="9" borderId="5" xfId="0" applyNumberFormat="1" applyFont="1" applyFill="1" applyBorder="1" applyAlignment="1">
      <alignment horizontal="center" vertical="center" wrapText="1"/>
    </xf>
    <xf numFmtId="3" fontId="23" fillId="9" borderId="6" xfId="0" applyNumberFormat="1" applyFont="1" applyFill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vertical="center" wrapText="1"/>
    </xf>
    <xf numFmtId="1" fontId="18" fillId="9" borderId="3" xfId="0" applyNumberFormat="1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7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7" xfId="0" applyNumberFormat="1" applyFont="1" applyFill="1" applyBorder="1" applyAlignment="1">
      <alignment horizontal="center" vertical="center" wrapText="1"/>
    </xf>
    <xf numFmtId="4" fontId="18" fillId="0" borderId="7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7" xfId="0" applyNumberFormat="1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9050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905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905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9050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N24"/>
  <sheetViews>
    <sheetView tabSelected="1" topLeftCell="A2" zoomScaleNormal="77" workbookViewId="0">
      <selection activeCell="T13" sqref="T13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18.5703125" style="5" customWidth="1"/>
    <col min="16" max="92" width="8.85546875" style="5" customWidth="1"/>
    <col min="93" max="216" width="8.85546875" style="1" customWidth="1"/>
    <col min="217" max="16384" width="9.140625" style="1"/>
  </cols>
  <sheetData>
    <row r="1" spans="1:14" ht="30.7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35.25" customHeight="1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8.25">
      <c r="A3" s="40" t="s">
        <v>1</v>
      </c>
      <c r="B3" s="42" t="s">
        <v>10</v>
      </c>
      <c r="C3" s="44" t="s">
        <v>7</v>
      </c>
      <c r="D3" s="37" t="s">
        <v>6</v>
      </c>
      <c r="E3" s="30" t="s">
        <v>2</v>
      </c>
      <c r="F3" s="30"/>
      <c r="G3" s="30"/>
      <c r="H3" s="30"/>
      <c r="I3" s="30"/>
      <c r="J3" s="30"/>
      <c r="K3" s="30" t="s">
        <v>3</v>
      </c>
      <c r="L3" s="30"/>
      <c r="M3" s="30"/>
      <c r="N3" s="7" t="s">
        <v>4</v>
      </c>
    </row>
    <row r="4" spans="1:14" ht="45.75" customHeight="1">
      <c r="A4" s="40"/>
      <c r="B4" s="42"/>
      <c r="C4" s="44"/>
      <c r="D4" s="37"/>
      <c r="E4" s="7" t="s">
        <v>12</v>
      </c>
      <c r="F4" s="7" t="s">
        <v>13</v>
      </c>
      <c r="G4" s="7" t="s">
        <v>12</v>
      </c>
      <c r="H4" s="7" t="s">
        <v>13</v>
      </c>
      <c r="I4" s="7" t="s">
        <v>12</v>
      </c>
      <c r="J4" s="7" t="s">
        <v>13</v>
      </c>
      <c r="K4" s="30" t="s">
        <v>8</v>
      </c>
      <c r="L4" s="30" t="s">
        <v>5</v>
      </c>
      <c r="M4" s="30" t="s">
        <v>9</v>
      </c>
      <c r="N4" s="32" t="s">
        <v>11</v>
      </c>
    </row>
    <row r="5" spans="1:14" ht="55.5" customHeight="1">
      <c r="A5" s="41"/>
      <c r="B5" s="43"/>
      <c r="C5" s="45"/>
      <c r="D5" s="38"/>
      <c r="E5" s="34" t="s">
        <v>16</v>
      </c>
      <c r="F5" s="34"/>
      <c r="G5" s="34" t="s">
        <v>17</v>
      </c>
      <c r="H5" s="34"/>
      <c r="I5" s="34" t="s">
        <v>18</v>
      </c>
      <c r="J5" s="34"/>
      <c r="K5" s="31"/>
      <c r="L5" s="31"/>
      <c r="M5" s="31"/>
      <c r="N5" s="33"/>
    </row>
    <row r="6" spans="1:14" ht="25.5">
      <c r="A6" s="26">
        <v>1</v>
      </c>
      <c r="B6" s="29" t="s">
        <v>21</v>
      </c>
      <c r="C6" s="27" t="s">
        <v>14</v>
      </c>
      <c r="D6" s="25">
        <v>50</v>
      </c>
      <c r="E6" s="8">
        <v>16495.5</v>
      </c>
      <c r="F6" s="8">
        <f>D6*E6</f>
        <v>824775</v>
      </c>
      <c r="G6" s="17">
        <v>15710</v>
      </c>
      <c r="H6" s="19">
        <f t="shared" ref="H6:H20" si="0">G6*D6</f>
        <v>785500</v>
      </c>
      <c r="I6" s="17">
        <v>16652.599999999999</v>
      </c>
      <c r="J6" s="15">
        <f t="shared" ref="J6:J20" si="1">I6*D6</f>
        <v>832629.99999999988</v>
      </c>
      <c r="K6" s="11">
        <f t="shared" ref="K6:K20" si="2">(E6+G6+I6)/3</f>
        <v>16286.033333333333</v>
      </c>
      <c r="L6" s="12">
        <f t="shared" ref="L6:L20" si="3">STDEV(E6,G6,I6)</f>
        <v>505.00584485066389</v>
      </c>
      <c r="M6" s="13">
        <f t="shared" ref="M6:M20" si="4">L6/K6</f>
        <v>3.1008523347244198E-2</v>
      </c>
      <c r="N6" s="14">
        <f t="shared" ref="N6:N20" si="5">ROUND(K6,2)*D6</f>
        <v>814301.5</v>
      </c>
    </row>
    <row r="7" spans="1:14">
      <c r="A7" s="26">
        <v>2</v>
      </c>
      <c r="B7" s="29" t="s">
        <v>22</v>
      </c>
      <c r="C7" s="27" t="s">
        <v>14</v>
      </c>
      <c r="D7" s="25">
        <v>3</v>
      </c>
      <c r="E7" s="8">
        <v>40003.949999999997</v>
      </c>
      <c r="F7" s="8">
        <f t="shared" ref="F7:F20" si="6">D7*E7</f>
        <v>120011.84999999999</v>
      </c>
      <c r="G7" s="17">
        <v>38099</v>
      </c>
      <c r="H7" s="19">
        <f t="shared" si="0"/>
        <v>114297</v>
      </c>
      <c r="I7" s="17">
        <v>40384.94</v>
      </c>
      <c r="J7" s="15">
        <f t="shared" si="1"/>
        <v>121154.82</v>
      </c>
      <c r="K7" s="11">
        <f t="shared" si="2"/>
        <v>39495.963333333333</v>
      </c>
      <c r="L7" s="12">
        <f t="shared" si="3"/>
        <v>1224.7115011435687</v>
      </c>
      <c r="M7" s="13">
        <f t="shared" si="4"/>
        <v>3.100852334724423E-2</v>
      </c>
      <c r="N7" s="14">
        <f t="shared" si="5"/>
        <v>118487.88</v>
      </c>
    </row>
    <row r="8" spans="1:14" ht="25.5">
      <c r="A8" s="26">
        <v>3</v>
      </c>
      <c r="B8" s="29" t="s">
        <v>23</v>
      </c>
      <c r="C8" s="27" t="s">
        <v>19</v>
      </c>
      <c r="D8" s="25">
        <v>4</v>
      </c>
      <c r="E8" s="8">
        <v>18209.099999999999</v>
      </c>
      <c r="F8" s="8">
        <f t="shared" si="6"/>
        <v>72836.399999999994</v>
      </c>
      <c r="G8" s="17">
        <v>17342</v>
      </c>
      <c r="H8" s="19">
        <f t="shared" si="0"/>
        <v>69368</v>
      </c>
      <c r="I8" s="17">
        <v>18382.52</v>
      </c>
      <c r="J8" s="15">
        <f t="shared" si="1"/>
        <v>73530.080000000002</v>
      </c>
      <c r="K8" s="11">
        <f t="shared" si="2"/>
        <v>17977.873333333333</v>
      </c>
      <c r="L8" s="12">
        <f t="shared" si="3"/>
        <v>557.46730499046589</v>
      </c>
      <c r="M8" s="13">
        <f t="shared" si="4"/>
        <v>3.1008523347244219E-2</v>
      </c>
      <c r="N8" s="14">
        <f t="shared" si="5"/>
        <v>71911.48</v>
      </c>
    </row>
    <row r="9" spans="1:14" ht="25.5">
      <c r="A9" s="26">
        <v>4</v>
      </c>
      <c r="B9" s="29" t="s">
        <v>24</v>
      </c>
      <c r="C9" s="27" t="s">
        <v>19</v>
      </c>
      <c r="D9" s="25">
        <v>5</v>
      </c>
      <c r="E9" s="8">
        <v>45123.75</v>
      </c>
      <c r="F9" s="8">
        <f t="shared" si="6"/>
        <v>225618.75</v>
      </c>
      <c r="G9" s="17">
        <v>42975</v>
      </c>
      <c r="H9" s="19">
        <f t="shared" si="0"/>
        <v>214875</v>
      </c>
      <c r="I9" s="17">
        <v>45553.5</v>
      </c>
      <c r="J9" s="15">
        <f t="shared" si="1"/>
        <v>227767.5</v>
      </c>
      <c r="K9" s="11">
        <f t="shared" si="2"/>
        <v>44550.75</v>
      </c>
      <c r="L9" s="12">
        <f t="shared" si="3"/>
        <v>1381.4529715122408</v>
      </c>
      <c r="M9" s="13">
        <f t="shared" si="4"/>
        <v>3.1008523347244226E-2</v>
      </c>
      <c r="N9" s="14">
        <f t="shared" si="5"/>
        <v>222753.75</v>
      </c>
    </row>
    <row r="10" spans="1:14" ht="25.5">
      <c r="A10" s="26">
        <v>5</v>
      </c>
      <c r="B10" s="29" t="s">
        <v>25</v>
      </c>
      <c r="C10" s="27" t="s">
        <v>19</v>
      </c>
      <c r="D10" s="25">
        <v>3</v>
      </c>
      <c r="E10" s="8">
        <v>34130.25</v>
      </c>
      <c r="F10" s="8">
        <f t="shared" si="6"/>
        <v>102390.75</v>
      </c>
      <c r="G10" s="17">
        <v>32505</v>
      </c>
      <c r="H10" s="19">
        <f t="shared" si="0"/>
        <v>97515</v>
      </c>
      <c r="I10" s="17">
        <v>34455.300000000003</v>
      </c>
      <c r="J10" s="15">
        <f t="shared" si="1"/>
        <v>103365.90000000001</v>
      </c>
      <c r="K10" s="11">
        <f t="shared" si="2"/>
        <v>33696.85</v>
      </c>
      <c r="L10" s="12">
        <f t="shared" si="3"/>
        <v>1044.8895599535876</v>
      </c>
      <c r="M10" s="13">
        <f t="shared" si="4"/>
        <v>3.1008523347244257E-2</v>
      </c>
      <c r="N10" s="14">
        <f t="shared" si="5"/>
        <v>101090.54999999999</v>
      </c>
    </row>
    <row r="11" spans="1:14" ht="25.5">
      <c r="A11" s="26">
        <v>6</v>
      </c>
      <c r="B11" s="29" t="s">
        <v>26</v>
      </c>
      <c r="C11" s="27" t="s">
        <v>19</v>
      </c>
      <c r="D11" s="25">
        <v>4</v>
      </c>
      <c r="E11" s="8">
        <v>101640</v>
      </c>
      <c r="F11" s="8">
        <f t="shared" si="6"/>
        <v>406560</v>
      </c>
      <c r="G11" s="17">
        <v>96800</v>
      </c>
      <c r="H11" s="19">
        <f t="shared" si="0"/>
        <v>387200</v>
      </c>
      <c r="I11" s="17">
        <v>102608</v>
      </c>
      <c r="J11" s="15">
        <f t="shared" si="1"/>
        <v>410432</v>
      </c>
      <c r="K11" s="11">
        <f t="shared" si="2"/>
        <v>100349.33333333333</v>
      </c>
      <c r="L11" s="12">
        <f t="shared" si="3"/>
        <v>3111.6846455470604</v>
      </c>
      <c r="M11" s="13">
        <f t="shared" si="4"/>
        <v>3.1008523347244233E-2</v>
      </c>
      <c r="N11" s="14">
        <f t="shared" si="5"/>
        <v>401397.32</v>
      </c>
    </row>
    <row r="12" spans="1:14">
      <c r="A12" s="26">
        <v>7</v>
      </c>
      <c r="B12" s="29" t="s">
        <v>27</v>
      </c>
      <c r="C12" s="27" t="s">
        <v>14</v>
      </c>
      <c r="D12" s="25">
        <v>8</v>
      </c>
      <c r="E12" s="8">
        <v>17637.900000000001</v>
      </c>
      <c r="F12" s="8">
        <f t="shared" si="6"/>
        <v>141103.20000000001</v>
      </c>
      <c r="G12" s="17">
        <v>16798</v>
      </c>
      <c r="H12" s="19">
        <f t="shared" si="0"/>
        <v>134384</v>
      </c>
      <c r="I12" s="17">
        <v>17805.88</v>
      </c>
      <c r="J12" s="15">
        <f t="shared" si="1"/>
        <v>142447.04000000001</v>
      </c>
      <c r="K12" s="11">
        <f t="shared" si="2"/>
        <v>17413.926666666666</v>
      </c>
      <c r="L12" s="12">
        <f t="shared" si="3"/>
        <v>539.98015161053286</v>
      </c>
      <c r="M12" s="13">
        <f t="shared" si="4"/>
        <v>3.1008523347244268E-2</v>
      </c>
      <c r="N12" s="14">
        <f t="shared" si="5"/>
        <v>139311.44</v>
      </c>
    </row>
    <row r="13" spans="1:14">
      <c r="A13" s="26">
        <v>8</v>
      </c>
      <c r="B13" s="29" t="s">
        <v>28</v>
      </c>
      <c r="C13" s="27" t="s">
        <v>14</v>
      </c>
      <c r="D13" s="25">
        <v>14</v>
      </c>
      <c r="E13" s="8">
        <v>14029.05</v>
      </c>
      <c r="F13" s="8">
        <f t="shared" si="6"/>
        <v>196406.69999999998</v>
      </c>
      <c r="G13" s="17">
        <v>13361</v>
      </c>
      <c r="H13" s="19">
        <f t="shared" si="0"/>
        <v>187054</v>
      </c>
      <c r="I13" s="17">
        <v>14162.66</v>
      </c>
      <c r="J13" s="15">
        <f t="shared" si="1"/>
        <v>198277.24</v>
      </c>
      <c r="K13" s="11">
        <f t="shared" si="2"/>
        <v>13850.903333333334</v>
      </c>
      <c r="L13" s="12">
        <f t="shared" si="3"/>
        <v>429.49605939208936</v>
      </c>
      <c r="M13" s="13">
        <f t="shared" si="4"/>
        <v>3.1008523347244212E-2</v>
      </c>
      <c r="N13" s="14">
        <f t="shared" si="5"/>
        <v>193912.6</v>
      </c>
    </row>
    <row r="14" spans="1:14" ht="25.5">
      <c r="A14" s="26">
        <v>9</v>
      </c>
      <c r="B14" s="29" t="s">
        <v>29</v>
      </c>
      <c r="C14" s="27" t="s">
        <v>14</v>
      </c>
      <c r="D14" s="25">
        <v>5</v>
      </c>
      <c r="E14" s="8">
        <v>29954.400000000001</v>
      </c>
      <c r="F14" s="8">
        <f t="shared" si="6"/>
        <v>149772</v>
      </c>
      <c r="G14" s="17">
        <v>28528</v>
      </c>
      <c r="H14" s="19">
        <f t="shared" si="0"/>
        <v>142640</v>
      </c>
      <c r="I14" s="17">
        <v>30239.68</v>
      </c>
      <c r="J14" s="15">
        <f t="shared" si="1"/>
        <v>151198.39999999999</v>
      </c>
      <c r="K14" s="11">
        <f t="shared" si="2"/>
        <v>29574.026666666668</v>
      </c>
      <c r="L14" s="12">
        <f t="shared" si="3"/>
        <v>917.04689636535716</v>
      </c>
      <c r="M14" s="13">
        <f t="shared" si="4"/>
        <v>3.100852334724424E-2</v>
      </c>
      <c r="N14" s="14">
        <f t="shared" si="5"/>
        <v>147870.15</v>
      </c>
    </row>
    <row r="15" spans="1:14" ht="25.5">
      <c r="A15" s="26">
        <v>10</v>
      </c>
      <c r="B15" s="29" t="s">
        <v>30</v>
      </c>
      <c r="C15" s="27" t="s">
        <v>19</v>
      </c>
      <c r="D15" s="25">
        <v>1</v>
      </c>
      <c r="E15" s="8">
        <v>54419.4</v>
      </c>
      <c r="F15" s="8">
        <f t="shared" si="6"/>
        <v>54419.4</v>
      </c>
      <c r="G15" s="17">
        <v>51828</v>
      </c>
      <c r="H15" s="19">
        <f t="shared" si="0"/>
        <v>51828</v>
      </c>
      <c r="I15" s="17">
        <v>54937.68</v>
      </c>
      <c r="J15" s="15">
        <f t="shared" si="1"/>
        <v>54937.68</v>
      </c>
      <c r="K15" s="11">
        <f t="shared" si="2"/>
        <v>53728.359999999993</v>
      </c>
      <c r="L15" s="12">
        <f t="shared" si="3"/>
        <v>1666.0371054691434</v>
      </c>
      <c r="M15" s="13">
        <f t="shared" si="4"/>
        <v>3.100852334724424E-2</v>
      </c>
      <c r="N15" s="14">
        <f t="shared" si="5"/>
        <v>53728.36</v>
      </c>
    </row>
    <row r="16" spans="1:14" ht="25.5">
      <c r="A16" s="26">
        <v>11</v>
      </c>
      <c r="B16" s="29" t="s">
        <v>31</v>
      </c>
      <c r="C16" s="27" t="s">
        <v>19</v>
      </c>
      <c r="D16" s="25">
        <v>1</v>
      </c>
      <c r="E16" s="8">
        <v>32989.949999999997</v>
      </c>
      <c r="F16" s="8">
        <f t="shared" si="6"/>
        <v>32989.949999999997</v>
      </c>
      <c r="G16" s="17">
        <v>31419</v>
      </c>
      <c r="H16" s="19">
        <f t="shared" si="0"/>
        <v>31419</v>
      </c>
      <c r="I16" s="17">
        <v>33304.14</v>
      </c>
      <c r="J16" s="15">
        <f t="shared" si="1"/>
        <v>33304.14</v>
      </c>
      <c r="K16" s="11">
        <f t="shared" si="2"/>
        <v>32571.03</v>
      </c>
      <c r="L16" s="12">
        <f t="shared" si="3"/>
        <v>1009.9795441987915</v>
      </c>
      <c r="M16" s="13">
        <f t="shared" si="4"/>
        <v>3.1008523347244209E-2</v>
      </c>
      <c r="N16" s="14">
        <f t="shared" si="5"/>
        <v>32571.03</v>
      </c>
    </row>
    <row r="17" spans="1:14" ht="25.5">
      <c r="A17" s="26">
        <v>12</v>
      </c>
      <c r="B17" s="29" t="s">
        <v>32</v>
      </c>
      <c r="C17" s="27" t="s">
        <v>19</v>
      </c>
      <c r="D17" s="25">
        <v>1</v>
      </c>
      <c r="E17" s="8">
        <v>54234.6</v>
      </c>
      <c r="F17" s="8">
        <f t="shared" si="6"/>
        <v>54234.6</v>
      </c>
      <c r="G17" s="17">
        <v>51652</v>
      </c>
      <c r="H17" s="19">
        <f t="shared" si="0"/>
        <v>51652</v>
      </c>
      <c r="I17" s="17">
        <v>54751.12</v>
      </c>
      <c r="J17" s="15">
        <f t="shared" si="1"/>
        <v>54751.12</v>
      </c>
      <c r="K17" s="11">
        <f t="shared" si="2"/>
        <v>53545.906666666669</v>
      </c>
      <c r="L17" s="12">
        <f t="shared" si="3"/>
        <v>1660.3794970226943</v>
      </c>
      <c r="M17" s="13">
        <f t="shared" si="4"/>
        <v>3.1008523347244236E-2</v>
      </c>
      <c r="N17" s="14">
        <f t="shared" si="5"/>
        <v>53545.91</v>
      </c>
    </row>
    <row r="18" spans="1:14" ht="25.5">
      <c r="A18" s="26">
        <v>13</v>
      </c>
      <c r="B18" s="29" t="s">
        <v>33</v>
      </c>
      <c r="C18" s="27" t="s">
        <v>19</v>
      </c>
      <c r="D18" s="25">
        <v>1</v>
      </c>
      <c r="E18" s="8">
        <v>54234.6</v>
      </c>
      <c r="F18" s="8">
        <f t="shared" si="6"/>
        <v>54234.6</v>
      </c>
      <c r="G18" s="17">
        <v>51652</v>
      </c>
      <c r="H18" s="19">
        <f t="shared" si="0"/>
        <v>51652</v>
      </c>
      <c r="I18" s="17">
        <v>54751.12</v>
      </c>
      <c r="J18" s="15">
        <f t="shared" si="1"/>
        <v>54751.12</v>
      </c>
      <c r="K18" s="11">
        <f t="shared" si="2"/>
        <v>53545.906666666669</v>
      </c>
      <c r="L18" s="12">
        <f t="shared" si="3"/>
        <v>1660.3794970226943</v>
      </c>
      <c r="M18" s="13">
        <f t="shared" si="4"/>
        <v>3.1008523347244236E-2</v>
      </c>
      <c r="N18" s="14">
        <f t="shared" si="5"/>
        <v>53545.91</v>
      </c>
    </row>
    <row r="19" spans="1:14" ht="25.5">
      <c r="A19" s="26">
        <v>14</v>
      </c>
      <c r="B19" s="29" t="s">
        <v>34</v>
      </c>
      <c r="C19" s="27" t="s">
        <v>19</v>
      </c>
      <c r="D19" s="25">
        <v>1</v>
      </c>
      <c r="E19" s="8">
        <v>54234.6</v>
      </c>
      <c r="F19" s="8">
        <f t="shared" si="6"/>
        <v>54234.6</v>
      </c>
      <c r="G19" s="17">
        <v>51652</v>
      </c>
      <c r="H19" s="19">
        <f t="shared" si="0"/>
        <v>51652</v>
      </c>
      <c r="I19" s="17">
        <v>54751.12</v>
      </c>
      <c r="J19" s="15">
        <f t="shared" si="1"/>
        <v>54751.12</v>
      </c>
      <c r="K19" s="11">
        <f t="shared" si="2"/>
        <v>53545.906666666669</v>
      </c>
      <c r="L19" s="12">
        <f t="shared" si="3"/>
        <v>1660.3794970226943</v>
      </c>
      <c r="M19" s="13">
        <f t="shared" si="4"/>
        <v>3.1008523347244236E-2</v>
      </c>
      <c r="N19" s="14">
        <f t="shared" si="5"/>
        <v>53545.91</v>
      </c>
    </row>
    <row r="20" spans="1:14" ht="63.75">
      <c r="A20" s="26">
        <v>15</v>
      </c>
      <c r="B20" s="29" t="s">
        <v>35</v>
      </c>
      <c r="C20" s="27" t="s">
        <v>19</v>
      </c>
      <c r="D20" s="25">
        <v>2</v>
      </c>
      <c r="E20" s="8">
        <v>79115.399999999994</v>
      </c>
      <c r="F20" s="8">
        <f t="shared" si="6"/>
        <v>158230.79999999999</v>
      </c>
      <c r="G20" s="17">
        <v>75348</v>
      </c>
      <c r="H20" s="19">
        <f t="shared" si="0"/>
        <v>150696</v>
      </c>
      <c r="I20" s="17">
        <v>79868.88</v>
      </c>
      <c r="J20" s="15">
        <f t="shared" si="1"/>
        <v>159737.76</v>
      </c>
      <c r="K20" s="11">
        <f t="shared" si="2"/>
        <v>78110.759999999995</v>
      </c>
      <c r="L20" s="12">
        <f t="shared" si="3"/>
        <v>2422.099325130991</v>
      </c>
      <c r="M20" s="13">
        <f t="shared" si="4"/>
        <v>3.1008523347244236E-2</v>
      </c>
      <c r="N20" s="14">
        <f t="shared" si="5"/>
        <v>156221.51999999999</v>
      </c>
    </row>
    <row r="21" spans="1:14" ht="13.5">
      <c r="A21" s="20"/>
      <c r="B21" s="28"/>
      <c r="C21" s="24"/>
      <c r="D21" s="21"/>
      <c r="E21" s="16"/>
      <c r="F21" s="23">
        <f>SUM(F6:F20)</f>
        <v>2647818.6</v>
      </c>
      <c r="G21" s="9"/>
      <c r="H21" s="22">
        <f>SUM(H6:H20)</f>
        <v>2521732</v>
      </c>
      <c r="I21" s="16"/>
      <c r="J21" s="18">
        <f>SUM(J6:J20)</f>
        <v>2673035.9200000009</v>
      </c>
      <c r="K21" s="16"/>
      <c r="L21" s="9"/>
      <c r="M21" s="9"/>
      <c r="N21" s="9">
        <f>SUM(N6:N20)</f>
        <v>2614195.31</v>
      </c>
    </row>
    <row r="24" spans="1:14" ht="15.75">
      <c r="A24" s="6"/>
      <c r="B24" s="36" t="s">
        <v>20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</sheetData>
  <mergeCells count="16">
    <mergeCell ref="A1:N1"/>
    <mergeCell ref="B24:N24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</vt:lpstr>
      <vt:lpstr>НМЦК!_GoBack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2023-01-20T07:48:16Z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