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НМЦК!$A$6:$N$11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N12" i="1"/>
  <c r="L7"/>
  <c r="L8"/>
  <c r="L9"/>
  <c r="L10"/>
  <c r="L11"/>
  <c r="K7"/>
  <c r="N7"/>
  <c r="K8"/>
  <c r="N8"/>
  <c r="K9"/>
  <c r="N9"/>
  <c r="K10"/>
  <c r="N10"/>
  <c r="K11"/>
  <c r="N11"/>
  <c r="H7"/>
  <c r="H8"/>
  <c r="H9"/>
  <c r="H10"/>
  <c r="H11"/>
  <c r="J8"/>
  <c r="J9"/>
  <c r="J10"/>
  <c r="J11"/>
  <c r="F8"/>
  <c r="F9"/>
  <c r="F10"/>
  <c r="F11"/>
  <c r="J7"/>
  <c r="J6"/>
  <c r="H6"/>
  <c r="F7"/>
  <c r="F6"/>
  <c r="K6"/>
  <c r="N6"/>
  <c r="L6"/>
  <c r="M6"/>
  <c r="M8"/>
  <c r="M9"/>
  <c r="M11"/>
  <c r="M10"/>
  <c r="M7"/>
  <c r="F12"/>
  <c r="J12"/>
  <c r="H12"/>
</calcChain>
</file>

<file path=xl/sharedStrings.xml><?xml version="1.0" encoding="utf-8"?>
<sst xmlns="http://schemas.openxmlformats.org/spreadsheetml/2006/main" count="36" uniqueCount="28">
  <si>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</si>
  <si>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</si>
  <si>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</si>
  <si>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</si>
  <si>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</si>
  <si>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</si>
  <si>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</si>
  <si>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</si>
  <si>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</si>
  <si>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</si>
  <si>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</si>
  <si>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</si>
  <si>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</si>
  <si>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</si>
  <si>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</si>
  <si>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</si>
  <si>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шт</t>
  </si>
  <si>
    <t>Разбавитель BF</t>
  </si>
  <si>
    <t>Лизирующий реагент BF-Lyse (SLS-I)</t>
  </si>
  <si>
    <t>Лизирующий реагент BF- FDO Lyse</t>
  </si>
  <si>
    <t>Лизирующий реагент BF- FDT Lyse</t>
  </si>
  <si>
    <t>Промывающий реагент (детергент) BF</t>
  </si>
  <si>
    <t>Набор реагентов "Гематрол 5D" для контроля качества проведения общего анализа крови по ТУ 21.20.23-001-52857075-2016 Комплект 4</t>
  </si>
  <si>
    <t>Источник 3
 КП № 371-022022 от 02.12.2022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</si>
  <si>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2 856 057,11 рублей</t>
    </r>
    <r>
      <rPr>
        <sz val="11"/>
        <rFont val="Times New Roman"/>
        <family val="1"/>
        <charset val="204"/>
      </rPr>
      <t xml:space="preserve"> (Два миллиона восемьсот пятьдесят шесть тысяч пятьдесят семь рублей 11 копеек).</t>
    </r>
  </si>
  <si>
    <t>Поставка реагентов для гематологического анализатора Dirui BF 6800</t>
  </si>
  <si>
    <t>Источник 1
 КП № 621-2022от 02.12.2022</t>
  </si>
  <si>
    <t>Источник 2
 КП № 527-2022 от 02.12.2022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</si>
</sst>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9" borderId="2" xfId="0" applyNumberFormat="1" applyFont="1" applyFill="1" applyBorder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7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133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61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67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7"/>
  <sheetViews>
    <sheetView tabSelected="1" zoomScaleNormal="100" workbookViewId="0">
      <selection activeCell="K19" sqref="K1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5.85546875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95" ht="24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95" ht="30.75" customHeight="1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95" ht="51">
      <c r="A3" s="40" t="s">
        <v>1</v>
      </c>
      <c r="B3" s="41" t="s">
        <v>11</v>
      </c>
      <c r="C3" s="40" t="s">
        <v>7</v>
      </c>
      <c r="D3" s="38" t="s">
        <v>6</v>
      </c>
      <c r="E3" s="33" t="s">
        <v>2</v>
      </c>
      <c r="F3" s="33"/>
      <c r="G3" s="33"/>
      <c r="H3" s="33"/>
      <c r="I3" s="33"/>
      <c r="J3" s="33"/>
      <c r="K3" s="33" t="s">
        <v>3</v>
      </c>
      <c r="L3" s="33"/>
      <c r="M3" s="33"/>
      <c r="N3" s="8" t="s">
        <v>4</v>
      </c>
    </row>
    <row r="4" spans="1:95" ht="45.75" customHeight="1">
      <c r="A4" s="40"/>
      <c r="B4" s="41"/>
      <c r="C4" s="40"/>
      <c r="D4" s="38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3" t="s">
        <v>8</v>
      </c>
      <c r="L4" s="33" t="s">
        <v>5</v>
      </c>
      <c r="M4" s="33" t="s">
        <v>9</v>
      </c>
      <c r="N4" s="34" t="s">
        <v>12</v>
      </c>
    </row>
    <row r="5" spans="1:95" ht="43.5" customHeight="1">
      <c r="A5" s="40"/>
      <c r="B5" s="42"/>
      <c r="C5" s="40"/>
      <c r="D5" s="38"/>
      <c r="E5" s="35" t="s">
        <v>26</v>
      </c>
      <c r="F5" s="35"/>
      <c r="G5" s="35" t="s">
        <v>27</v>
      </c>
      <c r="H5" s="35"/>
      <c r="I5" s="35" t="s">
        <v>23</v>
      </c>
      <c r="J5" s="35"/>
      <c r="K5" s="33"/>
      <c r="L5" s="33"/>
      <c r="M5" s="33"/>
      <c r="N5" s="34"/>
    </row>
    <row r="6" spans="1:95">
      <c r="A6" s="19">
        <v>1</v>
      </c>
      <c r="B6" s="31" t="s">
        <v>17</v>
      </c>
      <c r="C6" s="18" t="s">
        <v>15</v>
      </c>
      <c r="D6" s="20">
        <v>133</v>
      </c>
      <c r="E6" s="16">
        <v>4285.6000000000004</v>
      </c>
      <c r="F6" s="9">
        <f t="shared" ref="F6:F11" si="0">D6*E6</f>
        <v>569984.80000000005</v>
      </c>
      <c r="G6" s="16">
        <v>4402.5</v>
      </c>
      <c r="H6" s="9">
        <f t="shared" ref="H6:H11" si="1">D6*G6</f>
        <v>585532.5</v>
      </c>
      <c r="I6" s="16">
        <v>4480.3999999999996</v>
      </c>
      <c r="J6" s="9">
        <f t="shared" ref="J6:J11" si="2">D6*I6</f>
        <v>595893.19999999995</v>
      </c>
      <c r="K6" s="30">
        <f t="shared" ref="K6:K11" si="3">(E6+G6+I6)/3</f>
        <v>4389.5</v>
      </c>
      <c r="L6" s="7">
        <f t="shared" ref="L6:L11" si="4">STDEV(E6,G6,I6)</f>
        <v>98.048508402728544</v>
      </c>
      <c r="M6" s="10">
        <f t="shared" ref="M6:M11" si="5">L6/K6</f>
        <v>2.233705624848583E-2</v>
      </c>
      <c r="N6" s="11">
        <f t="shared" ref="N6:N11" si="6">ROUND(K6,2)*D6</f>
        <v>583803.5</v>
      </c>
      <c r="O6" s="4"/>
    </row>
    <row r="7" spans="1:95" s="6" customFormat="1" ht="25.5">
      <c r="A7" s="19">
        <v>2</v>
      </c>
      <c r="B7" s="31" t="s">
        <v>18</v>
      </c>
      <c r="C7" s="18" t="s">
        <v>15</v>
      </c>
      <c r="D7" s="20">
        <v>57</v>
      </c>
      <c r="E7" s="16">
        <v>7143.4</v>
      </c>
      <c r="F7" s="9">
        <f t="shared" si="0"/>
        <v>407173.8</v>
      </c>
      <c r="G7" s="16">
        <v>7338.3</v>
      </c>
      <c r="H7" s="9">
        <f t="shared" si="1"/>
        <v>418283.10000000003</v>
      </c>
      <c r="I7" s="16">
        <v>7468.1</v>
      </c>
      <c r="J7" s="9">
        <f t="shared" si="2"/>
        <v>425681.7</v>
      </c>
      <c r="K7" s="30">
        <f t="shared" si="3"/>
        <v>7316.6000000000013</v>
      </c>
      <c r="L7" s="7">
        <f t="shared" si="4"/>
        <v>163.43405397896768</v>
      </c>
      <c r="M7" s="10">
        <f t="shared" si="5"/>
        <v>2.2337431864386144E-2</v>
      </c>
      <c r="N7" s="11">
        <f t="shared" si="6"/>
        <v>417046.2</v>
      </c>
      <c r="O7" s="29"/>
    </row>
    <row r="8" spans="1:95" s="6" customFormat="1">
      <c r="A8" s="19">
        <v>3</v>
      </c>
      <c r="B8" s="31" t="s">
        <v>19</v>
      </c>
      <c r="C8" s="18" t="s">
        <v>15</v>
      </c>
      <c r="D8" s="20">
        <v>23</v>
      </c>
      <c r="E8" s="16">
        <v>41180.699999999997</v>
      </c>
      <c r="F8" s="9">
        <f t="shared" si="0"/>
        <v>947156.1</v>
      </c>
      <c r="G8" s="16">
        <v>42303.9</v>
      </c>
      <c r="H8" s="9">
        <f t="shared" si="1"/>
        <v>972989.70000000007</v>
      </c>
      <c r="I8" s="16">
        <v>43052.6</v>
      </c>
      <c r="J8" s="9">
        <f t="shared" si="2"/>
        <v>990209.79999999993</v>
      </c>
      <c r="K8" s="30">
        <f t="shared" si="3"/>
        <v>42179.066666666673</v>
      </c>
      <c r="L8" s="7">
        <f t="shared" si="4"/>
        <v>942.17297951773969</v>
      </c>
      <c r="M8" s="10">
        <f t="shared" si="5"/>
        <v>2.2337454428841625E-2</v>
      </c>
      <c r="N8" s="11">
        <f t="shared" si="6"/>
        <v>970118.61</v>
      </c>
      <c r="O8" s="29"/>
    </row>
    <row r="9" spans="1:95" s="6" customFormat="1">
      <c r="A9" s="19">
        <v>4</v>
      </c>
      <c r="B9" s="31" t="s">
        <v>20</v>
      </c>
      <c r="C9" s="18" t="s">
        <v>15</v>
      </c>
      <c r="D9" s="20">
        <v>26</v>
      </c>
      <c r="E9" s="16">
        <v>5478</v>
      </c>
      <c r="F9" s="9">
        <f t="shared" si="0"/>
        <v>142428</v>
      </c>
      <c r="G9" s="16">
        <v>5627.4</v>
      </c>
      <c r="H9" s="9">
        <f t="shared" si="1"/>
        <v>146312.4</v>
      </c>
      <c r="I9" s="16">
        <v>5727</v>
      </c>
      <c r="J9" s="9">
        <f t="shared" si="2"/>
        <v>148902</v>
      </c>
      <c r="K9" s="30">
        <f t="shared" si="3"/>
        <v>5610.8</v>
      </c>
      <c r="L9" s="7">
        <f t="shared" si="4"/>
        <v>125.32725162549443</v>
      </c>
      <c r="M9" s="10">
        <f t="shared" si="5"/>
        <v>2.2336788270031799E-2</v>
      </c>
      <c r="N9" s="11">
        <f t="shared" si="6"/>
        <v>145880.80000000002</v>
      </c>
      <c r="O9" s="29"/>
    </row>
    <row r="10" spans="1:95" s="6" customFormat="1" ht="25.5">
      <c r="A10" s="19">
        <v>5</v>
      </c>
      <c r="B10" s="31" t="s">
        <v>21</v>
      </c>
      <c r="C10" s="18" t="s">
        <v>15</v>
      </c>
      <c r="D10" s="20">
        <v>20</v>
      </c>
      <c r="E10" s="16">
        <v>6429.5</v>
      </c>
      <c r="F10" s="9">
        <f t="shared" si="0"/>
        <v>128590</v>
      </c>
      <c r="G10" s="16">
        <v>6604.9</v>
      </c>
      <c r="H10" s="9">
        <f t="shared" si="1"/>
        <v>132098</v>
      </c>
      <c r="I10" s="16">
        <v>6721.8</v>
      </c>
      <c r="J10" s="9">
        <f t="shared" si="2"/>
        <v>134436</v>
      </c>
      <c r="K10" s="30">
        <f t="shared" si="3"/>
        <v>6585.4000000000005</v>
      </c>
      <c r="L10" s="7">
        <f t="shared" si="4"/>
        <v>147.1224320081748</v>
      </c>
      <c r="M10" s="10">
        <f t="shared" si="5"/>
        <v>2.2340697908733682E-2</v>
      </c>
      <c r="N10" s="11">
        <f t="shared" si="6"/>
        <v>131708</v>
      </c>
      <c r="O10" s="29"/>
    </row>
    <row r="11" spans="1:95" s="6" customFormat="1" ht="51">
      <c r="A11" s="19">
        <v>6</v>
      </c>
      <c r="B11" s="31" t="s">
        <v>22</v>
      </c>
      <c r="C11" s="18" t="s">
        <v>16</v>
      </c>
      <c r="D11" s="20">
        <v>18</v>
      </c>
      <c r="E11" s="16">
        <v>33210</v>
      </c>
      <c r="F11" s="9">
        <f t="shared" si="0"/>
        <v>597780</v>
      </c>
      <c r="G11" s="16">
        <v>33750</v>
      </c>
      <c r="H11" s="9">
        <f t="shared" si="1"/>
        <v>607500</v>
      </c>
      <c r="I11" s="16">
        <v>34290</v>
      </c>
      <c r="J11" s="9">
        <f t="shared" si="2"/>
        <v>617220</v>
      </c>
      <c r="K11" s="30">
        <f t="shared" si="3"/>
        <v>33750</v>
      </c>
      <c r="L11" s="7">
        <f t="shared" si="4"/>
        <v>540</v>
      </c>
      <c r="M11" s="10">
        <f t="shared" si="5"/>
        <v>1.6E-2</v>
      </c>
      <c r="N11" s="11">
        <f t="shared" si="6"/>
        <v>607500</v>
      </c>
      <c r="O11" s="29"/>
    </row>
    <row r="12" spans="1:95">
      <c r="A12" s="12"/>
      <c r="B12" s="21" t="s">
        <v>10</v>
      </c>
      <c r="C12" s="13"/>
      <c r="D12" s="14"/>
      <c r="E12" s="15"/>
      <c r="F12" s="15">
        <f>SUM(F6:F11)</f>
        <v>2793112.7</v>
      </c>
      <c r="G12" s="32"/>
      <c r="H12" s="15">
        <f>SUM(H6:H11)</f>
        <v>2862715.7</v>
      </c>
      <c r="I12" s="15"/>
      <c r="J12" s="15">
        <f>SUM(J6:J11)</f>
        <v>2912342.6999999997</v>
      </c>
      <c r="K12" s="15"/>
      <c r="L12" s="15"/>
      <c r="M12" s="15"/>
      <c r="N12" s="15">
        <f>SUM(N6:N11)</f>
        <v>2856057.11</v>
      </c>
    </row>
    <row r="16" spans="1:95" s="24" customFormat="1" ht="47.25" customHeight="1">
      <c r="A16" s="22"/>
      <c r="B16" s="37" t="s">
        <v>24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</row>
    <row r="17" spans="1:95" s="24" customFormat="1" ht="15">
      <c r="A17" s="25"/>
      <c r="B17" s="26"/>
      <c r="C17" s="26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2022-12-16T08:09:02Z</cp:lastPrinted>
  <dcterms:created xsi:type="dcterms:W3CDTF">2018-12-14T15:08:00Z</dcterms:created>
  <dcterms:modified xsi:type="dcterms:W3CDTF">2022-12-16T08:09:10Z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