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32760" yWindow="32760" windowWidth="24000" windowHeight="9600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E21" i="4" l="1"/>
  <c r="H20" i="4"/>
  <c r="K20" i="4"/>
  <c r="L20" i="4" s="1"/>
  <c r="M20" i="4" s="1"/>
  <c r="N20" i="4" s="1"/>
  <c r="G21" i="4"/>
  <c r="I20" i="4" l="1"/>
  <c r="F21" i="4"/>
  <c r="J20" i="4" l="1"/>
  <c r="K19" i="4"/>
  <c r="L19" i="4" s="1"/>
  <c r="M19" i="4" s="1"/>
  <c r="N19" i="4" s="1"/>
  <c r="H19" i="4"/>
  <c r="I19" i="4" s="1"/>
  <c r="J19" i="4" s="1"/>
  <c r="K12" i="4" l="1"/>
  <c r="L12" i="4" s="1"/>
  <c r="M12" i="4" s="1"/>
  <c r="N12" i="4" s="1"/>
  <c r="K13" i="4"/>
  <c r="L13" i="4" s="1"/>
  <c r="M13" i="4" s="1"/>
  <c r="N13" i="4" s="1"/>
  <c r="K14" i="4"/>
  <c r="L14" i="4" s="1"/>
  <c r="M14" i="4" s="1"/>
  <c r="N14" i="4" s="1"/>
  <c r="K15" i="4"/>
  <c r="L15" i="4" s="1"/>
  <c r="M15" i="4" s="1"/>
  <c r="N15" i="4" s="1"/>
  <c r="K16" i="4"/>
  <c r="L16" i="4" s="1"/>
  <c r="M16" i="4" s="1"/>
  <c r="N16" i="4" s="1"/>
  <c r="K17" i="4"/>
  <c r="L17" i="4" s="1"/>
  <c r="M17" i="4" s="1"/>
  <c r="N17" i="4" s="1"/>
  <c r="K18" i="4"/>
  <c r="L18" i="4" s="1"/>
  <c r="M18" i="4" s="1"/>
  <c r="N18" i="4" s="1"/>
  <c r="H12" i="4"/>
  <c r="I12" i="4" s="1"/>
  <c r="J12" i="4" s="1"/>
  <c r="H13" i="4"/>
  <c r="I13" i="4" s="1"/>
  <c r="J13" i="4" s="1"/>
  <c r="H14" i="4"/>
  <c r="I14" i="4" s="1"/>
  <c r="J14" i="4" s="1"/>
  <c r="H15" i="4"/>
  <c r="I15" i="4" s="1"/>
  <c r="J15" i="4" s="1"/>
  <c r="H16" i="4"/>
  <c r="I16" i="4" s="1"/>
  <c r="J16" i="4" s="1"/>
  <c r="H17" i="4"/>
  <c r="I17" i="4" s="1"/>
  <c r="J17" i="4" s="1"/>
  <c r="H18" i="4"/>
  <c r="I18" i="4" s="1"/>
  <c r="J18" i="4" s="1"/>
  <c r="Q11" i="4"/>
  <c r="P11" i="4"/>
  <c r="O11" i="4"/>
  <c r="K11" i="4"/>
  <c r="L11" i="4" s="1"/>
  <c r="M11" i="4" s="1"/>
  <c r="N11" i="4" s="1"/>
  <c r="N21" i="4" s="1"/>
  <c r="H11" i="4"/>
  <c r="H21" i="4" l="1"/>
  <c r="I11" i="4"/>
  <c r="I21" i="4" s="1"/>
  <c r="N22" i="4"/>
  <c r="P21" i="4"/>
  <c r="Q21" i="4"/>
  <c r="J11" i="4" l="1"/>
  <c r="J21" i="4"/>
  <c r="O21" i="4"/>
</calcChain>
</file>

<file path=xl/sharedStrings.xml><?xml version="1.0" encoding="utf-8"?>
<sst xmlns="http://schemas.openxmlformats.org/spreadsheetml/2006/main" count="47" uniqueCount="38">
  <si>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</si>
  <si>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</si>
  <si>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</si>
  <si>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</si>
  <si>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</si>
  <si>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</si>
  <si>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</si>
  <si>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</si>
  <si>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</si>
  <si>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</si>
  <si>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</si>
  <si>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</si>
  <si>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</si>
  <si>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</si>
  <si>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</si>
  <si>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На основании полученных ценовых предложений начальная (максимальная) цена договора определяется методом сопоставимых рыночных цен (анализ рынка)</t>
  </si>
  <si>
    <t>В результате проведенного расчета Н(М)ЦК, цена договора составила, руб.:</t>
  </si>
  <si>
    <t>Наименование предмета договора</t>
  </si>
  <si>
    <t>к Извещению о проведении</t>
  </si>
  <si>
    <t>запроса котировок в электронной форме</t>
  </si>
  <si>
    <t xml:space="preserve"> Расчет начальной (максимальной) цены договора на основании
Положения «О закупках товаров, работ, услуг для нужд МАУ "Объединенная дирекция парков»
</t>
  </si>
  <si>
    <t xml:space="preserve">Коммерческое предложение №1 
</t>
  </si>
  <si>
    <t xml:space="preserve">Коммерческое предложение  №2  
</t>
  </si>
  <si>
    <t xml:space="preserve">Коммерческое предложение  №3 </t>
  </si>
  <si>
    <t>ИТОГО</t>
  </si>
  <si>
    <t>шт</t>
  </si>
  <si>
    <t xml:space="preserve">Приложение </t>
  </si>
  <si>
    <t>Аттракцион «КОЛЕСО ОБЗОРА»</t>
  </si>
  <si>
    <t>Аттракцион «ПИРАТ»</t>
  </si>
  <si>
    <t>Аттракцион «КАРУСЕЛЬ ГИГАНТСКАЯ ЦЕПНАЯ»</t>
  </si>
  <si>
    <t>Аттракцион «ОРБИТА -420»</t>
  </si>
  <si>
    <t>Аттракцион «КАРУСЕЛЬ – 40Р»</t>
  </si>
  <si>
    <t>Аттракцион «ВОЛШЕБНАЯ ЧАША»</t>
  </si>
  <si>
    <t>Аттракцион «АВТОДРОМ»</t>
  </si>
  <si>
    <t>Аттракцион "СКАЗКА"</t>
  </si>
  <si>
    <t>Аттракцион «ЗИМНИЙ АТТРАКЦИОН ДЛЯ СЕМЕЙНОГО ОТДЫХА «ГОРКА»</t>
  </si>
  <si>
    <t>Техническое освидетельствование аттракционов в 2022 году</t>
  </si>
  <si>
    <t>Аттракцион "ДЕТСКАЯ КАРУСЕЛЬ "ТЮБИНГ"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</si>
</sst>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7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4" fontId="8" fillId="0" borderId="0" xfId="0" applyNumberFormat="1" applyFont="1"/>
    <xf numFmtId="0" fontId="7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top" wrapText="1"/>
    </xf>
    <xf numFmtId="0" fontId="7" fillId="0" borderId="8" xfId="0" applyFont="1" applyBorder="1" applyAlignment="1"/>
    <xf numFmtId="0" fontId="7" fillId="0" borderId="9" xfId="0" applyFont="1" applyBorder="1" applyAlignment="1"/>
    <xf numFmtId="0" fontId="1" fillId="0" borderId="3" xfId="0" applyFont="1" applyBorder="1" applyAlignment="1">
      <alignment horizontal="center" vertical="top" wrapText="1"/>
    </xf>
    <xf numFmtId="0" fontId="7" fillId="0" borderId="4" xfId="0" applyFont="1" applyBorder="1" applyAlignment="1"/>
    <xf numFmtId="0" fontId="7" fillId="0" borderId="5" xfId="0" applyFont="1" applyBorder="1" applyAlignment="1"/>
    <xf numFmtId="0" fontId="1" fillId="0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6171" name="Picture 1">
          <a:extLst>
            <a:ext uri="{FF2B5EF4-FFF2-40B4-BE49-F238E27FC236}">
              <a16:creationId xmlns:a16="http://schemas.microsoft.com/office/drawing/2014/main" xmlns="" id="{0B0BB099-1FC6-450D-BE07-E338DC735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6172" name="Picture 6">
          <a:extLst>
            <a:ext uri="{FF2B5EF4-FFF2-40B4-BE49-F238E27FC236}">
              <a16:creationId xmlns:a16="http://schemas.microsoft.com/office/drawing/2014/main" xmlns="" id="{4DE5AD4A-17AA-42E1-A1B5-9A853982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8</xdr:row>
      <xdr:rowOff>952500</xdr:rowOff>
    </xdr:from>
    <xdr:to>
      <xdr:col>8</xdr:col>
      <xdr:colOff>0</xdr:colOff>
      <xdr:row>8</xdr:row>
      <xdr:rowOff>1304925</xdr:rowOff>
    </xdr:to>
    <xdr:pic>
      <xdr:nvPicPr>
        <xdr:cNvPr id="6173" name="Picture 1">
          <a:extLst>
            <a:ext uri="{FF2B5EF4-FFF2-40B4-BE49-F238E27FC236}">
              <a16:creationId xmlns:a16="http://schemas.microsoft.com/office/drawing/2014/main" xmlns="" id="{68B8ABE0-93A7-481C-A813-34B4014C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248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8</xdr:row>
      <xdr:rowOff>1238250</xdr:rowOff>
    </xdr:from>
    <xdr:to>
      <xdr:col>8</xdr:col>
      <xdr:colOff>457200</xdr:colOff>
      <xdr:row>8</xdr:row>
      <xdr:rowOff>1466850</xdr:rowOff>
    </xdr:to>
    <xdr:pic>
      <xdr:nvPicPr>
        <xdr:cNvPr id="6174" name="Picture 6">
          <a:extLst>
            <a:ext uri="{FF2B5EF4-FFF2-40B4-BE49-F238E27FC236}">
              <a16:creationId xmlns:a16="http://schemas.microsoft.com/office/drawing/2014/main" xmlns="" id="{690D74D8-C413-4729-B025-0308703F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6175" name="Picture 1">
          <a:extLst>
            <a:ext uri="{FF2B5EF4-FFF2-40B4-BE49-F238E27FC236}">
              <a16:creationId xmlns:a16="http://schemas.microsoft.com/office/drawing/2014/main" xmlns="" id="{05E1E5B6-FBEA-4510-9171-B46E05B6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248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8</xdr:row>
      <xdr:rowOff>923925</xdr:rowOff>
    </xdr:from>
    <xdr:to>
      <xdr:col>8</xdr:col>
      <xdr:colOff>1019175</xdr:colOff>
      <xdr:row>8</xdr:row>
      <xdr:rowOff>1362075</xdr:rowOff>
    </xdr:to>
    <xdr:pic>
      <xdr:nvPicPr>
        <xdr:cNvPr id="6176" name="Picture 2">
          <a:extLst>
            <a:ext uri="{FF2B5EF4-FFF2-40B4-BE49-F238E27FC236}">
              <a16:creationId xmlns:a16="http://schemas.microsoft.com/office/drawing/2014/main" xmlns="" id="{2C37438E-A546-4C7F-8597-3CE2533C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3219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1600200</xdr:rowOff>
    </xdr:from>
    <xdr:to>
      <xdr:col>10</xdr:col>
      <xdr:colOff>1504950</xdr:colOff>
      <xdr:row>8</xdr:row>
      <xdr:rowOff>1962150</xdr:rowOff>
    </xdr:to>
    <xdr:pic>
      <xdr:nvPicPr>
        <xdr:cNvPr id="6177" name="Picture 5">
          <a:extLst>
            <a:ext uri="{FF2B5EF4-FFF2-40B4-BE49-F238E27FC236}">
              <a16:creationId xmlns:a16="http://schemas.microsoft.com/office/drawing/2014/main" xmlns="" id="{A6F27356-5AA6-4760-B8FF-18879F3B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3895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6178" name="Picture 6">
          <a:extLst>
            <a:ext uri="{FF2B5EF4-FFF2-40B4-BE49-F238E27FC236}">
              <a16:creationId xmlns:a16="http://schemas.microsoft.com/office/drawing/2014/main" xmlns="" id="{0632BDD1-2111-419C-BE3D-F868B5BF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533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4"/>
  <sheetViews>
    <sheetView tabSelected="1" topLeftCell="A10" zoomScaleNormal="100" workbookViewId="0">
      <selection activeCell="R1" sqref="R1:T1048576"/>
    </sheetView>
  </sheetViews>
  <sheetFormatPr defaultRowHeight="12.75" x14ac:dyDescent="0.2"/>
  <cols>
    <col min="1" max="1" width="3.140625" style="3" customWidth="1"/>
    <col min="2" max="2" width="22" style="3" customWidth="1"/>
    <col min="3" max="3" width="5.85546875" style="3" customWidth="1"/>
    <col min="4" max="4" width="6.85546875" style="3" customWidth="1"/>
    <col min="5" max="5" width="13.85546875" style="3" customWidth="1"/>
    <col min="6" max="6" width="14.7109375" style="3" customWidth="1"/>
    <col min="7" max="7" width="14.5703125" style="3" customWidth="1"/>
    <col min="8" max="8" width="15.5703125" style="3" customWidth="1"/>
    <col min="9" max="9" width="15.42578125" style="3" customWidth="1"/>
    <col min="10" max="10" width="14.28515625" style="3" customWidth="1"/>
    <col min="11" max="11" width="28" style="3" customWidth="1"/>
    <col min="12" max="12" width="13.5703125" style="3" customWidth="1"/>
    <col min="13" max="13" width="9.42578125" style="3" bestFit="1" customWidth="1"/>
    <col min="14" max="14" width="13.85546875" style="3" customWidth="1"/>
    <col min="15" max="15" width="21" style="24" hidden="1" customWidth="1"/>
    <col min="16" max="16" width="9.7109375" style="24" hidden="1" customWidth="1"/>
    <col min="17" max="17" width="15.85546875" style="24" hidden="1" customWidth="1"/>
    <col min="18" max="16384" width="9.140625" style="3"/>
  </cols>
  <sheetData>
    <row r="2" spans="1:19" x14ac:dyDescent="0.2">
      <c r="L2" s="27" t="s">
        <v>26</v>
      </c>
      <c r="M2" s="27"/>
      <c r="N2" s="27"/>
    </row>
    <row r="3" spans="1:19" x14ac:dyDescent="0.2">
      <c r="L3" s="20" t="s">
        <v>18</v>
      </c>
      <c r="M3" s="20"/>
      <c r="N3" s="20"/>
    </row>
    <row r="4" spans="1:19" x14ac:dyDescent="0.2">
      <c r="L4" s="27" t="s">
        <v>19</v>
      </c>
      <c r="M4" s="27"/>
      <c r="N4" s="27"/>
    </row>
    <row r="6" spans="1:19" ht="39" customHeight="1" x14ac:dyDescent="0.2">
      <c r="A6" s="31" t="s">
        <v>20</v>
      </c>
      <c r="B6" s="31"/>
      <c r="C6" s="31"/>
      <c r="D6" s="31"/>
      <c r="E6" s="31"/>
      <c r="F6" s="31"/>
      <c r="G6" s="31"/>
      <c r="H6" s="31"/>
      <c r="I6" s="31"/>
      <c r="J6" s="31"/>
      <c r="K6" s="31"/>
      <c r="M6" s="28"/>
      <c r="N6" s="28"/>
      <c r="O6" s="25"/>
      <c r="P6" s="25"/>
      <c r="Q6" s="25"/>
      <c r="R6" s="10"/>
      <c r="S6" s="10"/>
    </row>
    <row r="7" spans="1:19" ht="39" customHeight="1" x14ac:dyDescent="0.2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25"/>
      <c r="P7" s="25"/>
      <c r="Q7" s="25"/>
      <c r="R7" s="14"/>
      <c r="S7" s="14"/>
    </row>
    <row r="8" spans="1:19" ht="39" customHeight="1" x14ac:dyDescent="0.2">
      <c r="A8" s="34" t="s">
        <v>0</v>
      </c>
      <c r="B8" s="36" t="s">
        <v>17</v>
      </c>
      <c r="C8" s="36" t="s">
        <v>1</v>
      </c>
      <c r="D8" s="36" t="s">
        <v>2</v>
      </c>
      <c r="E8" s="32" t="s">
        <v>13</v>
      </c>
      <c r="F8" s="32"/>
      <c r="G8" s="32"/>
      <c r="H8" s="33" t="s">
        <v>11</v>
      </c>
      <c r="I8" s="33"/>
      <c r="J8" s="33"/>
      <c r="K8" s="41" t="s">
        <v>6</v>
      </c>
      <c r="L8" s="42"/>
      <c r="M8" s="42"/>
      <c r="N8" s="43"/>
    </row>
    <row r="9" spans="1:19" ht="159" customHeight="1" x14ac:dyDescent="0.2">
      <c r="A9" s="35"/>
      <c r="B9" s="37"/>
      <c r="C9" s="37"/>
      <c r="D9" s="37"/>
      <c r="E9" s="4" t="s">
        <v>21</v>
      </c>
      <c r="F9" s="4" t="s">
        <v>22</v>
      </c>
      <c r="G9" s="11" t="s">
        <v>23</v>
      </c>
      <c r="H9" s="4" t="s">
        <v>5</v>
      </c>
      <c r="I9" s="4" t="s">
        <v>3</v>
      </c>
      <c r="J9" s="5" t="s">
        <v>4</v>
      </c>
      <c r="K9" s="1" t="s">
        <v>14</v>
      </c>
      <c r="L9" s="6" t="s">
        <v>8</v>
      </c>
      <c r="M9" s="6" t="s">
        <v>9</v>
      </c>
      <c r="N9" s="6" t="s">
        <v>10</v>
      </c>
    </row>
    <row r="10" spans="1:19" s="2" customFormat="1" ht="18.75" customHeight="1" x14ac:dyDescent="0.2">
      <c r="A10" s="38" t="s">
        <v>36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26"/>
      <c r="P10" s="26"/>
      <c r="Q10" s="26"/>
    </row>
    <row r="11" spans="1:19" s="2" customFormat="1" ht="37.5" customHeight="1" x14ac:dyDescent="0.25">
      <c r="A11" s="12">
        <v>1</v>
      </c>
      <c r="B11" s="21" t="s">
        <v>27</v>
      </c>
      <c r="C11" s="7" t="s">
        <v>25</v>
      </c>
      <c r="D11" s="7">
        <v>1</v>
      </c>
      <c r="E11" s="15">
        <v>42500</v>
      </c>
      <c r="F11" s="15">
        <v>47500</v>
      </c>
      <c r="G11" s="15">
        <v>55000</v>
      </c>
      <c r="H11" s="16">
        <f>AVERAGE(E11:G11)</f>
        <v>48333.333333333336</v>
      </c>
      <c r="I11" s="17">
        <f>SQRT(((SUM((POWER(E11-H11,2)),(POWER(F11-H11,2)),(POWER(G11-H11,2)))/(COLUMNS(E11:G11)-1))))</f>
        <v>6291.5286960589574</v>
      </c>
      <c r="J11" s="17">
        <f>I11/H11*100</f>
        <v>13.016955922880602</v>
      </c>
      <c r="K11" s="18">
        <f>((D11/3)*(SUM(E11:G11)))</f>
        <v>48333.333333333328</v>
      </c>
      <c r="L11" s="19">
        <f>K11/D11</f>
        <v>48333.333333333328</v>
      </c>
      <c r="M11" s="18">
        <f>ROUND(L11,2)</f>
        <v>48333.33</v>
      </c>
      <c r="N11" s="16">
        <f>M11*D11</f>
        <v>48333.33</v>
      </c>
      <c r="O11" s="26">
        <f>E11*D11</f>
        <v>42500</v>
      </c>
      <c r="P11" s="26">
        <f>F11*D11</f>
        <v>47500</v>
      </c>
      <c r="Q11" s="26">
        <f>G11*D11</f>
        <v>55000</v>
      </c>
    </row>
    <row r="12" spans="1:19" s="2" customFormat="1" ht="37.5" customHeight="1" x14ac:dyDescent="0.25">
      <c r="A12" s="12">
        <v>2</v>
      </c>
      <c r="B12" s="21" t="s">
        <v>28</v>
      </c>
      <c r="C12" s="7" t="s">
        <v>25</v>
      </c>
      <c r="D12" s="7">
        <v>1</v>
      </c>
      <c r="E12" s="15">
        <v>23500</v>
      </c>
      <c r="F12" s="15">
        <v>25500</v>
      </c>
      <c r="G12" s="15">
        <v>27000</v>
      </c>
      <c r="H12" s="16">
        <f t="shared" ref="H12:H18" si="0">AVERAGE(E12:G12)</f>
        <v>25333.333333333332</v>
      </c>
      <c r="I12" s="17">
        <f t="shared" ref="I12:I18" si="1">SQRT(((SUM((POWER(E12-H12,2)),(POWER(F12-H12,2)),(POWER(G12-H12,2)))/(COLUMNS(E12:G12)-1))))</f>
        <v>1755.9422921421231</v>
      </c>
      <c r="J12" s="17">
        <f t="shared" ref="J12:J18" si="2">I12/H12*100</f>
        <v>6.9313511531925913</v>
      </c>
      <c r="K12" s="18">
        <f t="shared" ref="K12:K18" si="3">((D12/3)*(SUM(E12:G12)))</f>
        <v>25333.333333333332</v>
      </c>
      <c r="L12" s="19">
        <f t="shared" ref="L12:L18" si="4">K12/D12</f>
        <v>25333.333333333332</v>
      </c>
      <c r="M12" s="18">
        <f t="shared" ref="M12:M18" si="5">ROUND(L12,2)</f>
        <v>25333.33</v>
      </c>
      <c r="N12" s="16">
        <f t="shared" ref="N12:N18" si="6">M12*D12</f>
        <v>25333.33</v>
      </c>
      <c r="O12" s="26"/>
      <c r="P12" s="26"/>
      <c r="Q12" s="26"/>
    </row>
    <row r="13" spans="1:19" s="2" customFormat="1" ht="37.5" customHeight="1" x14ac:dyDescent="0.25">
      <c r="A13" s="12">
        <v>3</v>
      </c>
      <c r="B13" s="21" t="s">
        <v>29</v>
      </c>
      <c r="C13" s="7" t="s">
        <v>25</v>
      </c>
      <c r="D13" s="7">
        <v>1</v>
      </c>
      <c r="E13" s="15">
        <v>27000</v>
      </c>
      <c r="F13" s="15">
        <v>32000</v>
      </c>
      <c r="G13" s="15">
        <v>35000</v>
      </c>
      <c r="H13" s="16">
        <f t="shared" si="0"/>
        <v>31333.333333333332</v>
      </c>
      <c r="I13" s="17">
        <f t="shared" si="1"/>
        <v>4041.4518843273809</v>
      </c>
      <c r="J13" s="17">
        <f t="shared" si="2"/>
        <v>12.898250694661852</v>
      </c>
      <c r="K13" s="18">
        <f t="shared" si="3"/>
        <v>31333.333333333332</v>
      </c>
      <c r="L13" s="19">
        <f t="shared" si="4"/>
        <v>31333.333333333332</v>
      </c>
      <c r="M13" s="18">
        <f t="shared" si="5"/>
        <v>31333.33</v>
      </c>
      <c r="N13" s="16">
        <f t="shared" si="6"/>
        <v>31333.33</v>
      </c>
      <c r="O13" s="26"/>
      <c r="P13" s="26"/>
      <c r="Q13" s="26"/>
    </row>
    <row r="14" spans="1:19" s="2" customFormat="1" ht="37.5" customHeight="1" x14ac:dyDescent="0.25">
      <c r="A14" s="12">
        <v>4</v>
      </c>
      <c r="B14" s="21" t="s">
        <v>30</v>
      </c>
      <c r="C14" s="7" t="s">
        <v>25</v>
      </c>
      <c r="D14" s="7">
        <v>1</v>
      </c>
      <c r="E14" s="15">
        <v>29000</v>
      </c>
      <c r="F14" s="15">
        <v>31000</v>
      </c>
      <c r="G14" s="15">
        <v>32000</v>
      </c>
      <c r="H14" s="16">
        <f t="shared" si="0"/>
        <v>30666.666666666668</v>
      </c>
      <c r="I14" s="17">
        <f t="shared" si="1"/>
        <v>1527.5252316519466</v>
      </c>
      <c r="J14" s="17">
        <f t="shared" si="2"/>
        <v>4.9810605379954778</v>
      </c>
      <c r="K14" s="18">
        <f t="shared" si="3"/>
        <v>30666.666666666664</v>
      </c>
      <c r="L14" s="19">
        <f t="shared" si="4"/>
        <v>30666.666666666664</v>
      </c>
      <c r="M14" s="18">
        <f t="shared" si="5"/>
        <v>30666.67</v>
      </c>
      <c r="N14" s="16">
        <f t="shared" si="6"/>
        <v>30666.67</v>
      </c>
      <c r="O14" s="26"/>
      <c r="P14" s="26"/>
      <c r="Q14" s="26"/>
    </row>
    <row r="15" spans="1:19" s="2" customFormat="1" ht="37.5" customHeight="1" x14ac:dyDescent="0.25">
      <c r="A15" s="12">
        <v>5</v>
      </c>
      <c r="B15" s="21" t="s">
        <v>31</v>
      </c>
      <c r="C15" s="7" t="s">
        <v>25</v>
      </c>
      <c r="D15" s="7">
        <v>1</v>
      </c>
      <c r="E15" s="15">
        <v>28000</v>
      </c>
      <c r="F15" s="15">
        <v>29500</v>
      </c>
      <c r="G15" s="15">
        <v>30000</v>
      </c>
      <c r="H15" s="16">
        <f t="shared" si="0"/>
        <v>29166.666666666668</v>
      </c>
      <c r="I15" s="17">
        <f t="shared" si="1"/>
        <v>1040.8329997330663</v>
      </c>
      <c r="J15" s="17">
        <f t="shared" si="2"/>
        <v>3.5685702847990846</v>
      </c>
      <c r="K15" s="18">
        <f t="shared" si="3"/>
        <v>29166.666666666664</v>
      </c>
      <c r="L15" s="19">
        <f t="shared" si="4"/>
        <v>29166.666666666664</v>
      </c>
      <c r="M15" s="18">
        <f t="shared" si="5"/>
        <v>29166.67</v>
      </c>
      <c r="N15" s="16">
        <f t="shared" si="6"/>
        <v>29166.67</v>
      </c>
      <c r="O15" s="26"/>
      <c r="P15" s="26"/>
      <c r="Q15" s="26"/>
    </row>
    <row r="16" spans="1:19" s="2" customFormat="1" ht="37.5" customHeight="1" x14ac:dyDescent="0.25">
      <c r="A16" s="12">
        <v>6</v>
      </c>
      <c r="B16" s="21" t="s">
        <v>32</v>
      </c>
      <c r="C16" s="7" t="s">
        <v>25</v>
      </c>
      <c r="D16" s="7">
        <v>1</v>
      </c>
      <c r="E16" s="15">
        <v>22000</v>
      </c>
      <c r="F16" s="15">
        <v>21500</v>
      </c>
      <c r="G16" s="15">
        <v>23000</v>
      </c>
      <c r="H16" s="16">
        <f t="shared" si="0"/>
        <v>22166.666666666668</v>
      </c>
      <c r="I16" s="17">
        <f t="shared" si="1"/>
        <v>763.76261582597328</v>
      </c>
      <c r="J16" s="17">
        <f t="shared" si="2"/>
        <v>3.4455456353051424</v>
      </c>
      <c r="K16" s="18">
        <f t="shared" si="3"/>
        <v>22166.666666666664</v>
      </c>
      <c r="L16" s="19">
        <f t="shared" si="4"/>
        <v>22166.666666666664</v>
      </c>
      <c r="M16" s="18">
        <f t="shared" si="5"/>
        <v>22166.67</v>
      </c>
      <c r="N16" s="16">
        <f t="shared" si="6"/>
        <v>22166.67</v>
      </c>
      <c r="O16" s="26"/>
      <c r="P16" s="26"/>
      <c r="Q16" s="26"/>
    </row>
    <row r="17" spans="1:17" s="2" customFormat="1" ht="37.5" customHeight="1" x14ac:dyDescent="0.25">
      <c r="A17" s="12">
        <v>7</v>
      </c>
      <c r="B17" s="21" t="s">
        <v>33</v>
      </c>
      <c r="C17" s="7" t="s">
        <v>25</v>
      </c>
      <c r="D17" s="7">
        <v>1</v>
      </c>
      <c r="E17" s="15">
        <v>22900</v>
      </c>
      <c r="F17" s="15">
        <v>22000</v>
      </c>
      <c r="G17" s="15">
        <v>21000</v>
      </c>
      <c r="H17" s="16">
        <f t="shared" si="0"/>
        <v>21966.666666666668</v>
      </c>
      <c r="I17" s="17">
        <f t="shared" si="1"/>
        <v>950.43849529221677</v>
      </c>
      <c r="J17" s="17">
        <f t="shared" si="2"/>
        <v>4.3267306310723068</v>
      </c>
      <c r="K17" s="18">
        <f t="shared" si="3"/>
        <v>21966.666666666664</v>
      </c>
      <c r="L17" s="19">
        <f t="shared" si="4"/>
        <v>21966.666666666664</v>
      </c>
      <c r="M17" s="18">
        <f t="shared" si="5"/>
        <v>21966.67</v>
      </c>
      <c r="N17" s="16">
        <f>M17*D17</f>
        <v>21966.67</v>
      </c>
      <c r="O17" s="26"/>
      <c r="P17" s="26"/>
      <c r="Q17" s="26"/>
    </row>
    <row r="18" spans="1:17" s="2" customFormat="1" ht="55.5" customHeight="1" x14ac:dyDescent="0.25">
      <c r="A18" s="12">
        <v>8</v>
      </c>
      <c r="B18" s="21" t="s">
        <v>35</v>
      </c>
      <c r="C18" s="7" t="s">
        <v>25</v>
      </c>
      <c r="D18" s="7">
        <v>1</v>
      </c>
      <c r="E18" s="15">
        <v>22000</v>
      </c>
      <c r="F18" s="15">
        <v>23500</v>
      </c>
      <c r="G18" s="15">
        <v>25000</v>
      </c>
      <c r="H18" s="16">
        <f t="shared" si="0"/>
        <v>23500</v>
      </c>
      <c r="I18" s="17">
        <f t="shared" si="1"/>
        <v>1500</v>
      </c>
      <c r="J18" s="17">
        <f t="shared" si="2"/>
        <v>6.3829787234042552</v>
      </c>
      <c r="K18" s="18">
        <f t="shared" si="3"/>
        <v>23500</v>
      </c>
      <c r="L18" s="19">
        <f t="shared" si="4"/>
        <v>23500</v>
      </c>
      <c r="M18" s="18">
        <f t="shared" si="5"/>
        <v>23500</v>
      </c>
      <c r="N18" s="16">
        <f t="shared" si="6"/>
        <v>23500</v>
      </c>
      <c r="O18" s="26"/>
      <c r="P18" s="26"/>
      <c r="Q18" s="26"/>
    </row>
    <row r="19" spans="1:17" s="2" customFormat="1" ht="37.5" customHeight="1" x14ac:dyDescent="0.25">
      <c r="A19" s="12">
        <v>9</v>
      </c>
      <c r="B19" s="21" t="s">
        <v>34</v>
      </c>
      <c r="C19" s="7" t="s">
        <v>25</v>
      </c>
      <c r="D19" s="7">
        <v>1</v>
      </c>
      <c r="E19" s="15">
        <v>25000</v>
      </c>
      <c r="F19" s="15">
        <v>22000</v>
      </c>
      <c r="G19" s="15">
        <v>17000</v>
      </c>
      <c r="H19" s="16">
        <f t="shared" ref="H19:H20" si="7">AVERAGE(E19:G19)</f>
        <v>21333.333333333332</v>
      </c>
      <c r="I19" s="17">
        <f t="shared" ref="I19:I20" si="8">SQRT(((SUM((POWER(E19-H19,2)),(POWER(F19-H19,2)),(POWER(G19-H19,2)))/(COLUMNS(E19:G19)-1))))</f>
        <v>4041.4518843273804</v>
      </c>
      <c r="J19" s="17">
        <f t="shared" ref="J19:J20" si="9">I19/H19*100</f>
        <v>18.944305707784597</v>
      </c>
      <c r="K19" s="18">
        <f t="shared" ref="K19:K20" si="10">((D19/3)*(SUM(E19:G19)))</f>
        <v>21333.333333333332</v>
      </c>
      <c r="L19" s="19">
        <f t="shared" ref="L19:L20" si="11">K19/D19</f>
        <v>21333.333333333332</v>
      </c>
      <c r="M19" s="18">
        <f t="shared" ref="M19:M20" si="12">ROUND(L19,2)</f>
        <v>21333.33</v>
      </c>
      <c r="N19" s="16">
        <f t="shared" ref="N19:N20" si="13">M19*D19</f>
        <v>21333.33</v>
      </c>
      <c r="O19" s="26"/>
      <c r="P19" s="26"/>
      <c r="Q19" s="26"/>
    </row>
    <row r="20" spans="1:17" s="2" customFormat="1" ht="37.5" customHeight="1" x14ac:dyDescent="0.25">
      <c r="A20" s="12">
        <v>10</v>
      </c>
      <c r="B20" s="21" t="s">
        <v>37</v>
      </c>
      <c r="C20" s="7" t="s">
        <v>25</v>
      </c>
      <c r="D20" s="7">
        <v>1</v>
      </c>
      <c r="E20" s="15">
        <v>41000</v>
      </c>
      <c r="F20" s="15">
        <v>35000</v>
      </c>
      <c r="G20" s="15">
        <v>45000</v>
      </c>
      <c r="H20" s="16">
        <f t="shared" si="7"/>
        <v>40333.333333333336</v>
      </c>
      <c r="I20" s="17">
        <f t="shared" si="8"/>
        <v>5033.2229568471666</v>
      </c>
      <c r="J20" s="17">
        <f t="shared" si="9"/>
        <v>12.479065182265701</v>
      </c>
      <c r="K20" s="18">
        <f t="shared" si="10"/>
        <v>40333.333333333328</v>
      </c>
      <c r="L20" s="19">
        <f t="shared" si="11"/>
        <v>40333.333333333328</v>
      </c>
      <c r="M20" s="18">
        <f t="shared" si="12"/>
        <v>40333.33</v>
      </c>
      <c r="N20" s="16">
        <f t="shared" si="13"/>
        <v>40333.33</v>
      </c>
      <c r="O20" s="26"/>
      <c r="P20" s="26"/>
      <c r="Q20" s="26"/>
    </row>
    <row r="21" spans="1:17" x14ac:dyDescent="0.2">
      <c r="A21" s="22"/>
      <c r="B21" s="21" t="s">
        <v>24</v>
      </c>
      <c r="C21" s="7"/>
      <c r="D21" s="7"/>
      <c r="E21" s="23">
        <f>SUM(E11:E20)</f>
        <v>282900</v>
      </c>
      <c r="F21" s="23">
        <f>SUM(F11:F20)</f>
        <v>289500</v>
      </c>
      <c r="G21" s="23">
        <f>SUM(G11:G20)</f>
        <v>310000</v>
      </c>
      <c r="H21" s="17">
        <f>SUM(H11:H20)</f>
        <v>294133.33333333331</v>
      </c>
      <c r="I21" s="17">
        <f>SUM(I11:I20)</f>
        <v>26946.157056206212</v>
      </c>
      <c r="J21" s="17">
        <f>I21/H21*100</f>
        <v>9.1612048015206984</v>
      </c>
      <c r="K21" s="18"/>
      <c r="L21" s="19"/>
      <c r="M21" s="18"/>
      <c r="N21" s="16">
        <f>SUM(N11:N20)</f>
        <v>294133.33</v>
      </c>
      <c r="O21" s="16">
        <f>SUM(O11:Q18)</f>
        <v>145000</v>
      </c>
      <c r="P21" s="16">
        <f>SUM(P11:Q18)</f>
        <v>102500</v>
      </c>
      <c r="Q21" s="16">
        <f>SUM(Q11:Q18)</f>
        <v>55000</v>
      </c>
    </row>
    <row r="22" spans="1:17" x14ac:dyDescent="0.2">
      <c r="A22" s="29" t="s">
        <v>16</v>
      </c>
      <c r="B22" s="29"/>
      <c r="C22" s="29"/>
      <c r="D22" s="29"/>
      <c r="E22" s="29"/>
      <c r="F22" s="29"/>
      <c r="G22" s="29"/>
      <c r="H22" s="8"/>
      <c r="I22" s="8"/>
      <c r="J22" s="8"/>
      <c r="K22" s="9"/>
      <c r="N22" s="13">
        <f>N21</f>
        <v>294133.33</v>
      </c>
    </row>
    <row r="23" spans="1:17" x14ac:dyDescent="0.2">
      <c r="A23" s="30" t="s">
        <v>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7" x14ac:dyDescent="0.2">
      <c r="A24" s="3" t="s">
        <v>12</v>
      </c>
    </row>
  </sheetData>
  <mergeCells count="15">
    <mergeCell ref="L2:N2"/>
    <mergeCell ref="L4:N4"/>
    <mergeCell ref="M6:N6"/>
    <mergeCell ref="A22:G22"/>
    <mergeCell ref="A23:K23"/>
    <mergeCell ref="A6:K6"/>
    <mergeCell ref="E8:G8"/>
    <mergeCell ref="H8:J8"/>
    <mergeCell ref="A8:A9"/>
    <mergeCell ref="B8:B9"/>
    <mergeCell ref="C8:C9"/>
    <mergeCell ref="A10:N10"/>
    <mergeCell ref="D8:D9"/>
    <mergeCell ref="K8:N8"/>
    <mergeCell ref="A7:N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Лида</cp:lastModifiedBy>
  <cp:lastPrinted>2022-01-27T06:30:47Z</cp:lastPrinted>
  <dcterms:created xsi:type="dcterms:W3CDTF">2014-01-15T18:15:09Z</dcterms:created>
  <dcterms:modified xsi:type="dcterms:W3CDTF">2022-01-27T06:30:48Z</dcterms:modified>
</cp:coreProperties>
</file>