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НМЦК!$A$6:$N$22</definedName>
    <definedName name="_xlnm.Print_Area" localSheetId="0">НМЦК!$A$1:$N$28</definedName>
  </definedNames>
  <calcPr calcId="114210"/>
</workbook>
</file>

<file path=xl/calcChain.xml><?xml version="1.0" encoding="utf-8"?>
<calcChain xmlns="http://schemas.openxmlformats.org/spreadsheetml/2006/main">
  <c r="J7" i="1"/>
  <c r="J8"/>
  <c r="J9"/>
  <c r="J10"/>
  <c r="J11"/>
  <c r="J12"/>
  <c r="J13"/>
  <c r="J14"/>
  <c r="J15"/>
  <c r="J16"/>
  <c r="J17"/>
  <c r="J18"/>
  <c r="J19"/>
  <c r="J20"/>
  <c r="J21"/>
  <c r="J22"/>
  <c r="J6"/>
  <c r="H7"/>
  <c r="H8"/>
  <c r="H9"/>
  <c r="H10"/>
  <c r="H11"/>
  <c r="H12"/>
  <c r="H13"/>
  <c r="H14"/>
  <c r="H15"/>
  <c r="H16"/>
  <c r="H17"/>
  <c r="H18"/>
  <c r="H19"/>
  <c r="H20"/>
  <c r="H21"/>
  <c r="H22"/>
  <c r="H6"/>
  <c r="F7"/>
  <c r="F8"/>
  <c r="F9"/>
  <c r="F10"/>
  <c r="F11"/>
  <c r="F12"/>
  <c r="F13"/>
  <c r="F14"/>
  <c r="F15"/>
  <c r="F16"/>
  <c r="F17"/>
  <c r="F18"/>
  <c r="F19"/>
  <c r="F20"/>
  <c r="F21"/>
  <c r="F22"/>
  <c r="F6"/>
  <c r="N6"/>
  <c r="N7"/>
  <c r="K8"/>
  <c r="N8"/>
  <c r="K9"/>
  <c r="N9"/>
  <c r="K10"/>
  <c r="N10"/>
  <c r="K11"/>
  <c r="N11"/>
  <c r="K12"/>
  <c r="N12"/>
  <c r="K13"/>
  <c r="N13"/>
  <c r="K14"/>
  <c r="N14"/>
  <c r="K15"/>
  <c r="N15"/>
  <c r="K16"/>
  <c r="N16"/>
  <c r="K17"/>
  <c r="N17"/>
  <c r="K18"/>
  <c r="N18"/>
  <c r="K19"/>
  <c r="N19"/>
  <c r="K20"/>
  <c r="N20"/>
  <c r="K21"/>
  <c r="N21"/>
  <c r="K22"/>
  <c r="N22"/>
  <c r="L8"/>
  <c r="M8"/>
  <c r="L9"/>
  <c r="M9"/>
  <c r="L10"/>
  <c r="M10"/>
  <c r="L11"/>
  <c r="M11"/>
  <c r="L12"/>
  <c r="M12"/>
  <c r="L13"/>
  <c r="M13"/>
  <c r="L14"/>
  <c r="M14"/>
  <c r="L15"/>
  <c r="M15"/>
  <c r="L16"/>
  <c r="M16"/>
  <c r="L17"/>
  <c r="M17"/>
  <c r="L18"/>
  <c r="M18"/>
  <c r="L19"/>
  <c r="M19"/>
  <c r="L20"/>
  <c r="M20"/>
  <c r="L21"/>
  <c r="M21"/>
  <c r="L22"/>
  <c r="M22"/>
  <c r="K6"/>
  <c r="L6"/>
  <c r="M6"/>
  <c r="F23"/>
  <c r="H23"/>
  <c r="K7"/>
  <c r="L7"/>
  <c r="M7"/>
  <c r="J23"/>
  <c r="N23"/>
</calcChain>
</file>

<file path=xl/sharedStrings.xml><?xml version="1.0" encoding="utf-8"?>
<sst xmlns="http://schemas.openxmlformats.org/spreadsheetml/2006/main" count="58" uniqueCount="37">
  <si>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</si>
  <si>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</si>
  <si>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</si>
  <si>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</si>
  <si>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</si>
  <si>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</si>
  <si>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</si>
  <si>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</si>
  <si>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</si>
  <si>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</si>
  <si>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</si>
  <si>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</si>
  <si>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</si>
  <si>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</si>
  <si>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</si>
  <si>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Поставка реагентов для мочевой станции</t>
  </si>
  <si>
    <t>упак</t>
  </si>
  <si>
    <t>шт</t>
  </si>
  <si>
    <t>Источник 1
 КП № В22-0002810 от 09.11.2022</t>
  </si>
  <si>
    <t>Источник 2
 КП № 4639-22 от 10.11.2022</t>
  </si>
  <si>
    <t>Источник 3
 КП № 2284/22 от 10.11.2022</t>
  </si>
  <si>
    <r>
      <t xml:space="preserve">Начальная (максимальная) цена договора составляет: </t>
    </r>
    <r>
      <rPr>
        <b/>
        <sz val="11"/>
        <rFont val="Times New Roman"/>
        <family val="1"/>
        <charset val="204"/>
      </rPr>
      <t>1 971 294,49 рубля</t>
    </r>
    <r>
      <rPr>
        <sz val="11"/>
        <rFont val="Times New Roman"/>
        <family val="1"/>
        <charset val="204"/>
      </rPr>
      <t xml:space="preserve"> (Один миллион девятьсот семьдесят одна тысяча дыести девяносто четыре рубля 49 копеек).</t>
    </r>
  </si>
  <si>
    <t xml:space="preserve">Жидкость калибровочная для турбидиметра  </t>
  </si>
  <si>
    <t xml:space="preserve">Жидкость калибровочная для рефрактометра  </t>
  </si>
  <si>
    <t>Буферный промывающий раствор ИВД, автоматические/полуавтоматические системы</t>
  </si>
  <si>
    <t>Обжимающая жидкость</t>
  </si>
  <si>
    <t>Отрицательный контроль</t>
  </si>
  <si>
    <t xml:space="preserve">Положительный контроль </t>
  </si>
  <si>
    <t xml:space="preserve">Фокусирующая жидкость </t>
  </si>
  <si>
    <t>Множественные аналиты мочи ИВД, набор, колориметрическая тест-полоска, экспресс-анализ</t>
  </si>
  <si>
    <t xml:space="preserve">Стандартный раствор </t>
  </si>
  <si>
    <t>Множественные аналиты мочи ИВД, контрольный материал</t>
  </si>
  <si>
    <t>Жидкость контрольная для рефрактометра Уровень 1.</t>
  </si>
  <si>
    <t xml:space="preserve">Жидкость контрольная для рефрактометра Уровень 2. </t>
  </si>
  <si>
    <t xml:space="preserve">Жидкость контрольная для рефрактометра Уровень 3. </t>
  </si>
  <si>
    <t>Жидкость контрольная для турбидиметра Уровень 1.</t>
  </si>
  <si>
    <t>Жидкость контрольная для турбидиметра Уровень 2.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</si>
</sst>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1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8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9" fillId="0" borderId="0"/>
    <xf numFmtId="0" fontId="3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Border="0" applyProtection="0"/>
  </cellStyleXfs>
  <cellXfs count="41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2" fillId="9" borderId="0" xfId="0" applyFont="1" applyFill="1" applyBorder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5" fillId="9" borderId="0" xfId="0" applyNumberFormat="1" applyFont="1" applyFill="1" applyAlignment="1">
      <alignment horizontal="left" wrapText="1"/>
    </xf>
    <xf numFmtId="0" fontId="24" fillId="9" borderId="0" xfId="0" applyFont="1" applyFill="1" applyAlignment="1">
      <alignment horizontal="left" wrapText="1"/>
    </xf>
    <xf numFmtId="0" fontId="24" fillId="0" borderId="0" xfId="0" applyFont="1" applyAlignment="1">
      <alignment horizontal="left" wrapText="1"/>
    </xf>
    <xf numFmtId="0" fontId="24" fillId="9" borderId="0" xfId="0" applyNumberFormat="1" applyFont="1" applyFill="1" applyAlignment="1">
      <alignment horizontal="left" wrapText="1"/>
    </xf>
    <xf numFmtId="0" fontId="24" fillId="9" borderId="0" xfId="0" applyFont="1" applyFill="1" applyAlignment="1">
      <alignment horizontal="left" vertical="top" wrapText="1"/>
    </xf>
    <xf numFmtId="3" fontId="24" fillId="9" borderId="0" xfId="0" applyNumberFormat="1" applyFont="1" applyFill="1" applyAlignment="1">
      <alignment horizontal="center" vertical="center" wrapText="1"/>
    </xf>
    <xf numFmtId="4" fontId="24" fillId="9" borderId="0" xfId="0" applyNumberFormat="1" applyFont="1" applyFill="1" applyAlignment="1">
      <alignment horizontal="left" wrapText="1"/>
    </xf>
    <xf numFmtId="4" fontId="2" fillId="9" borderId="0" xfId="0" applyNumberFormat="1" applyFont="1" applyFill="1" applyBorder="1" applyAlignment="1">
      <alignment horizontal="left" wrapText="1"/>
    </xf>
    <xf numFmtId="4" fontId="18" fillId="0" borderId="2" xfId="0" applyNumberFormat="1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0" fontId="23" fillId="9" borderId="7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5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93357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93357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9335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93357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3486150</xdr:rowOff>
    </xdr:from>
    <xdr:to>
      <xdr:col>13</xdr:col>
      <xdr:colOff>1390650</xdr:colOff>
      <xdr:row>6</xdr:row>
      <xdr:rowOff>647700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1337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7</xdr:row>
      <xdr:rowOff>3486150</xdr:rowOff>
    </xdr:from>
    <xdr:to>
      <xdr:col>13</xdr:col>
      <xdr:colOff>1390650</xdr:colOff>
      <xdr:row>7</xdr:row>
      <xdr:rowOff>647700</xdr:rowOff>
    </xdr:to>
    <xdr:pic>
      <xdr:nvPicPr>
        <xdr:cNvPr id="104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7814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3486150</xdr:rowOff>
    </xdr:from>
    <xdr:to>
      <xdr:col>13</xdr:col>
      <xdr:colOff>1390650</xdr:colOff>
      <xdr:row>8</xdr:row>
      <xdr:rowOff>647700</xdr:rowOff>
    </xdr:to>
    <xdr:pic>
      <xdr:nvPicPr>
        <xdr:cNvPr id="104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429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9</xdr:row>
      <xdr:rowOff>4648200</xdr:rowOff>
    </xdr:from>
    <xdr:to>
      <xdr:col>13</xdr:col>
      <xdr:colOff>1390650</xdr:colOff>
      <xdr:row>9</xdr:row>
      <xdr:rowOff>647700</xdr:rowOff>
    </xdr:to>
    <xdr:pic>
      <xdr:nvPicPr>
        <xdr:cNvPr id="104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5910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10</xdr:row>
      <xdr:rowOff>3486150</xdr:rowOff>
    </xdr:from>
    <xdr:to>
      <xdr:col>13</xdr:col>
      <xdr:colOff>1390650</xdr:colOff>
      <xdr:row>10</xdr:row>
      <xdr:rowOff>647700</xdr:rowOff>
    </xdr:to>
    <xdr:pic>
      <xdr:nvPicPr>
        <xdr:cNvPr id="104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7529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11</xdr:row>
      <xdr:rowOff>3486150</xdr:rowOff>
    </xdr:from>
    <xdr:to>
      <xdr:col>13</xdr:col>
      <xdr:colOff>1390650</xdr:colOff>
      <xdr:row>11</xdr:row>
      <xdr:rowOff>647700</xdr:rowOff>
    </xdr:to>
    <xdr:pic>
      <xdr:nvPicPr>
        <xdr:cNvPr id="104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9149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12</xdr:row>
      <xdr:rowOff>3486150</xdr:rowOff>
    </xdr:from>
    <xdr:to>
      <xdr:col>13</xdr:col>
      <xdr:colOff>1390650</xdr:colOff>
      <xdr:row>12</xdr:row>
      <xdr:rowOff>647700</xdr:rowOff>
    </xdr:to>
    <xdr:pic>
      <xdr:nvPicPr>
        <xdr:cNvPr id="104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0768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13</xdr:row>
      <xdr:rowOff>3486150</xdr:rowOff>
    </xdr:from>
    <xdr:to>
      <xdr:col>13</xdr:col>
      <xdr:colOff>1390650</xdr:colOff>
      <xdr:row>13</xdr:row>
      <xdr:rowOff>647700</xdr:rowOff>
    </xdr:to>
    <xdr:pic>
      <xdr:nvPicPr>
        <xdr:cNvPr id="104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562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14</xdr:row>
      <xdr:rowOff>3486150</xdr:rowOff>
    </xdr:from>
    <xdr:to>
      <xdr:col>13</xdr:col>
      <xdr:colOff>1390650</xdr:colOff>
      <xdr:row>14</xdr:row>
      <xdr:rowOff>647700</xdr:rowOff>
    </xdr:to>
    <xdr:pic>
      <xdr:nvPicPr>
        <xdr:cNvPr id="104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57245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15</xdr:row>
      <xdr:rowOff>3486150</xdr:rowOff>
    </xdr:from>
    <xdr:to>
      <xdr:col>13</xdr:col>
      <xdr:colOff>1390650</xdr:colOff>
      <xdr:row>15</xdr:row>
      <xdr:rowOff>647700</xdr:rowOff>
    </xdr:to>
    <xdr:pic>
      <xdr:nvPicPr>
        <xdr:cNvPr id="104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6048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16</xdr:row>
      <xdr:rowOff>3486150</xdr:rowOff>
    </xdr:from>
    <xdr:to>
      <xdr:col>13</xdr:col>
      <xdr:colOff>1390650</xdr:colOff>
      <xdr:row>16</xdr:row>
      <xdr:rowOff>647700</xdr:rowOff>
    </xdr:to>
    <xdr:pic>
      <xdr:nvPicPr>
        <xdr:cNvPr id="104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6372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17</xdr:row>
      <xdr:rowOff>3486150</xdr:rowOff>
    </xdr:from>
    <xdr:to>
      <xdr:col>13</xdr:col>
      <xdr:colOff>1390650</xdr:colOff>
      <xdr:row>17</xdr:row>
      <xdr:rowOff>647700</xdr:rowOff>
    </xdr:to>
    <xdr:pic>
      <xdr:nvPicPr>
        <xdr:cNvPr id="105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66960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18</xdr:row>
      <xdr:rowOff>3486150</xdr:rowOff>
    </xdr:from>
    <xdr:to>
      <xdr:col>13</xdr:col>
      <xdr:colOff>1390650</xdr:colOff>
      <xdr:row>18</xdr:row>
      <xdr:rowOff>647700</xdr:rowOff>
    </xdr:to>
    <xdr:pic>
      <xdr:nvPicPr>
        <xdr:cNvPr id="105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0199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19</xdr:row>
      <xdr:rowOff>3486150</xdr:rowOff>
    </xdr:from>
    <xdr:to>
      <xdr:col>13</xdr:col>
      <xdr:colOff>1390650</xdr:colOff>
      <xdr:row>19</xdr:row>
      <xdr:rowOff>647700</xdr:rowOff>
    </xdr:to>
    <xdr:pic>
      <xdr:nvPicPr>
        <xdr:cNvPr id="105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3437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20</xdr:row>
      <xdr:rowOff>3486150</xdr:rowOff>
    </xdr:from>
    <xdr:to>
      <xdr:col>13</xdr:col>
      <xdr:colOff>1390650</xdr:colOff>
      <xdr:row>20</xdr:row>
      <xdr:rowOff>647700</xdr:rowOff>
    </xdr:to>
    <xdr:pic>
      <xdr:nvPicPr>
        <xdr:cNvPr id="105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6676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21</xdr:row>
      <xdr:rowOff>3486150</xdr:rowOff>
    </xdr:from>
    <xdr:to>
      <xdr:col>13</xdr:col>
      <xdr:colOff>1390650</xdr:colOff>
      <xdr:row>21</xdr:row>
      <xdr:rowOff>647700</xdr:rowOff>
    </xdr:to>
    <xdr:pic>
      <xdr:nvPicPr>
        <xdr:cNvPr id="105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5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5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5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5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5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6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6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6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6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6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6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6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6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6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6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7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7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7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7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7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7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7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7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7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7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8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8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8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22</xdr:row>
      <xdr:rowOff>0</xdr:rowOff>
    </xdr:from>
    <xdr:to>
      <xdr:col>13</xdr:col>
      <xdr:colOff>1390650</xdr:colOff>
      <xdr:row>22</xdr:row>
      <xdr:rowOff>0</xdr:rowOff>
    </xdr:to>
    <xdr:pic>
      <xdr:nvPicPr>
        <xdr:cNvPr id="108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7991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5</xdr:row>
      <xdr:rowOff>3486150</xdr:rowOff>
    </xdr:from>
    <xdr:to>
      <xdr:col>13</xdr:col>
      <xdr:colOff>1390650</xdr:colOff>
      <xdr:row>5</xdr:row>
      <xdr:rowOff>647700</xdr:rowOff>
    </xdr:to>
    <xdr:pic>
      <xdr:nvPicPr>
        <xdr:cNvPr id="108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8098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28"/>
  <sheetViews>
    <sheetView tabSelected="1" zoomScaleNormal="100" workbookViewId="0">
      <selection activeCell="D14" sqref="D14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7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5" ht="24.7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5" ht="30.75" customHeight="1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5" ht="51">
      <c r="A3" s="38" t="s">
        <v>1</v>
      </c>
      <c r="B3" s="39" t="s">
        <v>11</v>
      </c>
      <c r="C3" s="38" t="s">
        <v>7</v>
      </c>
      <c r="D3" s="36" t="s">
        <v>6</v>
      </c>
      <c r="E3" s="31" t="s">
        <v>2</v>
      </c>
      <c r="F3" s="31"/>
      <c r="G3" s="31"/>
      <c r="H3" s="31"/>
      <c r="I3" s="31"/>
      <c r="J3" s="31"/>
      <c r="K3" s="31" t="s">
        <v>3</v>
      </c>
      <c r="L3" s="31"/>
      <c r="M3" s="31"/>
      <c r="N3" s="8" t="s">
        <v>4</v>
      </c>
    </row>
    <row r="4" spans="1:15" ht="45.75" customHeight="1">
      <c r="A4" s="38"/>
      <c r="B4" s="39"/>
      <c r="C4" s="38"/>
      <c r="D4" s="36"/>
      <c r="E4" s="8" t="s">
        <v>13</v>
      </c>
      <c r="F4" s="8" t="s">
        <v>14</v>
      </c>
      <c r="G4" s="8" t="s">
        <v>13</v>
      </c>
      <c r="H4" s="8" t="s">
        <v>14</v>
      </c>
      <c r="I4" s="8" t="s">
        <v>13</v>
      </c>
      <c r="J4" s="8" t="s">
        <v>14</v>
      </c>
      <c r="K4" s="31" t="s">
        <v>8</v>
      </c>
      <c r="L4" s="31" t="s">
        <v>5</v>
      </c>
      <c r="M4" s="31" t="s">
        <v>9</v>
      </c>
      <c r="N4" s="32" t="s">
        <v>12</v>
      </c>
    </row>
    <row r="5" spans="1:15" ht="43.5" customHeight="1">
      <c r="A5" s="38"/>
      <c r="B5" s="40"/>
      <c r="C5" s="38"/>
      <c r="D5" s="36"/>
      <c r="E5" s="33" t="s">
        <v>18</v>
      </c>
      <c r="F5" s="33"/>
      <c r="G5" s="33" t="s">
        <v>19</v>
      </c>
      <c r="H5" s="33"/>
      <c r="I5" s="33" t="s">
        <v>20</v>
      </c>
      <c r="J5" s="33"/>
      <c r="K5" s="31"/>
      <c r="L5" s="31"/>
      <c r="M5" s="31"/>
      <c r="N5" s="32"/>
    </row>
    <row r="6" spans="1:15" ht="25.5">
      <c r="A6" s="28">
        <v>1</v>
      </c>
      <c r="B6" s="30" t="s">
        <v>22</v>
      </c>
      <c r="C6" s="18" t="s">
        <v>16</v>
      </c>
      <c r="D6" s="18">
        <v>1</v>
      </c>
      <c r="E6" s="16">
        <v>11797.5</v>
      </c>
      <c r="F6" s="9">
        <f>D6*E6</f>
        <v>11797.5</v>
      </c>
      <c r="G6" s="16">
        <v>11809.3</v>
      </c>
      <c r="H6" s="9">
        <f>D6*G6</f>
        <v>11809.3</v>
      </c>
      <c r="I6" s="16">
        <v>12793.91</v>
      </c>
      <c r="J6" s="9">
        <f>D6*I6</f>
        <v>12793.91</v>
      </c>
      <c r="K6" s="27">
        <f>(E6+G6+I6)/3</f>
        <v>12133.57</v>
      </c>
      <c r="L6" s="7">
        <f>STDEV(E6,G6,I6)</f>
        <v>571.90164949929863</v>
      </c>
      <c r="M6" s="10">
        <f>L6/K6</f>
        <v>4.7133831963659389E-2</v>
      </c>
      <c r="N6" s="11">
        <f>ROUND(K6,2)*D6</f>
        <v>12133.57</v>
      </c>
      <c r="O6" s="4"/>
    </row>
    <row r="7" spans="1:15" s="6" customFormat="1" ht="25.5">
      <c r="A7" s="28">
        <v>2</v>
      </c>
      <c r="B7" s="30" t="s">
        <v>23</v>
      </c>
      <c r="C7" s="18" t="s">
        <v>16</v>
      </c>
      <c r="D7" s="18">
        <v>1</v>
      </c>
      <c r="E7" s="16">
        <v>3932.5</v>
      </c>
      <c r="F7" s="9">
        <f t="shared" ref="F7:F22" si="0">D7*E7</f>
        <v>3932.5</v>
      </c>
      <c r="G7" s="16">
        <v>3987.37</v>
      </c>
      <c r="H7" s="9">
        <f t="shared" ref="H7:H22" si="1">D7*G7</f>
        <v>3987.37</v>
      </c>
      <c r="I7" s="16">
        <v>4264.6400000000003</v>
      </c>
      <c r="J7" s="9">
        <f t="shared" ref="J7:J22" si="2">D7*I7</f>
        <v>4264.6400000000003</v>
      </c>
      <c r="K7" s="27">
        <f>(E7+G7+I7)/3</f>
        <v>4061.5033333333336</v>
      </c>
      <c r="L7" s="7">
        <f>STDEV(E7,G7,I7)</f>
        <v>178.04790993811719</v>
      </c>
      <c r="M7" s="10">
        <f>L7/K7</f>
        <v>4.3837932737085986E-2</v>
      </c>
      <c r="N7" s="11">
        <f>ROUND(K7,2)*D7</f>
        <v>4061.5</v>
      </c>
      <c r="O7" s="26"/>
    </row>
    <row r="8" spans="1:15" s="6" customFormat="1" ht="51">
      <c r="A8" s="28">
        <v>3</v>
      </c>
      <c r="B8" s="30" t="s">
        <v>24</v>
      </c>
      <c r="C8" s="18" t="s">
        <v>16</v>
      </c>
      <c r="D8" s="18">
        <v>5</v>
      </c>
      <c r="E8" s="16">
        <v>2949.1</v>
      </c>
      <c r="F8" s="9">
        <f t="shared" si="0"/>
        <v>14745.5</v>
      </c>
      <c r="G8" s="16">
        <v>2992.03</v>
      </c>
      <c r="H8" s="9">
        <f t="shared" si="1"/>
        <v>14960.150000000001</v>
      </c>
      <c r="I8" s="16">
        <v>3198.18</v>
      </c>
      <c r="J8" s="9">
        <f t="shared" si="2"/>
        <v>15990.9</v>
      </c>
      <c r="K8" s="27">
        <f t="shared" ref="K8:K22" si="3">(E8+G8+I8)/3</f>
        <v>3046.4366666666665</v>
      </c>
      <c r="L8" s="7">
        <f t="shared" ref="L8:L22" si="4">STDEV(E8,G8,I8)</f>
        <v>133.15508113974943</v>
      </c>
      <c r="M8" s="10">
        <f t="shared" ref="M8:M22" si="5">L8/K8</f>
        <v>4.3708468518875963E-2</v>
      </c>
      <c r="N8" s="11">
        <f t="shared" ref="N8:N22" si="6">ROUND(K8,2)*D8</f>
        <v>15232.2</v>
      </c>
      <c r="O8" s="26"/>
    </row>
    <row r="9" spans="1:15" s="6" customFormat="1" ht="51">
      <c r="A9" s="28">
        <v>4</v>
      </c>
      <c r="B9" s="30" t="s">
        <v>24</v>
      </c>
      <c r="C9" s="18" t="s">
        <v>16</v>
      </c>
      <c r="D9" s="18">
        <v>10</v>
      </c>
      <c r="E9" s="16">
        <v>6194.1</v>
      </c>
      <c r="F9" s="9">
        <f t="shared" si="0"/>
        <v>61941</v>
      </c>
      <c r="G9" s="16">
        <v>6285.97</v>
      </c>
      <c r="H9" s="9">
        <f t="shared" si="1"/>
        <v>62859.700000000004</v>
      </c>
      <c r="I9" s="16">
        <v>6717.25</v>
      </c>
      <c r="J9" s="9">
        <f t="shared" si="2"/>
        <v>67172.5</v>
      </c>
      <c r="K9" s="27">
        <f t="shared" si="3"/>
        <v>6399.1066666666666</v>
      </c>
      <c r="L9" s="7">
        <f t="shared" si="4"/>
        <v>279.32312763775656</v>
      </c>
      <c r="M9" s="10">
        <f t="shared" si="5"/>
        <v>4.3650331552178623E-2</v>
      </c>
      <c r="N9" s="11">
        <f t="shared" si="6"/>
        <v>63991.1</v>
      </c>
      <c r="O9" s="26"/>
    </row>
    <row r="10" spans="1:15" s="6" customFormat="1">
      <c r="A10" s="28">
        <v>5</v>
      </c>
      <c r="B10" s="30" t="s">
        <v>25</v>
      </c>
      <c r="C10" s="18" t="s">
        <v>17</v>
      </c>
      <c r="D10" s="18">
        <v>10</v>
      </c>
      <c r="E10" s="16">
        <v>76192.600000000006</v>
      </c>
      <c r="F10" s="9">
        <f t="shared" si="0"/>
        <v>761926</v>
      </c>
      <c r="G10" s="16">
        <v>77563.03</v>
      </c>
      <c r="H10" s="9">
        <f t="shared" si="1"/>
        <v>775630.3</v>
      </c>
      <c r="I10" s="16">
        <v>82627.75</v>
      </c>
      <c r="J10" s="9">
        <f t="shared" si="2"/>
        <v>826277.5</v>
      </c>
      <c r="K10" s="27">
        <f t="shared" si="3"/>
        <v>78794.460000000006</v>
      </c>
      <c r="L10" s="7">
        <f t="shared" si="4"/>
        <v>3389.7055571685564</v>
      </c>
      <c r="M10" s="10">
        <f t="shared" si="5"/>
        <v>4.3019592458258565E-2</v>
      </c>
      <c r="N10" s="11">
        <f t="shared" si="6"/>
        <v>787944.60000000009</v>
      </c>
      <c r="O10" s="26"/>
    </row>
    <row r="11" spans="1:15" s="6" customFormat="1">
      <c r="A11" s="28">
        <v>6</v>
      </c>
      <c r="B11" s="30" t="s">
        <v>26</v>
      </c>
      <c r="C11" s="18" t="s">
        <v>17</v>
      </c>
      <c r="D11" s="18">
        <v>1</v>
      </c>
      <c r="E11" s="16">
        <v>9831.7999999999993</v>
      </c>
      <c r="F11" s="9">
        <f t="shared" si="0"/>
        <v>9831.7999999999993</v>
      </c>
      <c r="G11" s="16">
        <v>9864.02</v>
      </c>
      <c r="H11" s="9">
        <f t="shared" si="1"/>
        <v>9864.02</v>
      </c>
      <c r="I11" s="16">
        <v>10662.18</v>
      </c>
      <c r="J11" s="9">
        <f t="shared" si="2"/>
        <v>10662.18</v>
      </c>
      <c r="K11" s="27">
        <f t="shared" si="3"/>
        <v>10119.333333333334</v>
      </c>
      <c r="L11" s="7">
        <f t="shared" si="4"/>
        <v>470.39495079488813</v>
      </c>
      <c r="M11" s="10">
        <f t="shared" si="5"/>
        <v>4.6484776743680886E-2</v>
      </c>
      <c r="N11" s="11">
        <f t="shared" si="6"/>
        <v>10119.33</v>
      </c>
      <c r="O11" s="26"/>
    </row>
    <row r="12" spans="1:15" s="6" customFormat="1">
      <c r="A12" s="28">
        <v>7</v>
      </c>
      <c r="B12" s="30" t="s">
        <v>27</v>
      </c>
      <c r="C12" s="18" t="s">
        <v>17</v>
      </c>
      <c r="D12" s="18">
        <v>1</v>
      </c>
      <c r="E12" s="16">
        <v>9831.7999999999993</v>
      </c>
      <c r="F12" s="9">
        <f t="shared" si="0"/>
        <v>9831.7999999999993</v>
      </c>
      <c r="G12" s="16">
        <v>10026.08</v>
      </c>
      <c r="H12" s="9">
        <f t="shared" si="1"/>
        <v>10026.08</v>
      </c>
      <c r="I12" s="16">
        <v>10662.18</v>
      </c>
      <c r="J12" s="9">
        <f t="shared" si="2"/>
        <v>10662.18</v>
      </c>
      <c r="K12" s="27">
        <f t="shared" si="3"/>
        <v>10173.353333333333</v>
      </c>
      <c r="L12" s="7">
        <f t="shared" si="4"/>
        <v>434.33836134210162</v>
      </c>
      <c r="M12" s="10">
        <f t="shared" si="5"/>
        <v>4.2693726159984777E-2</v>
      </c>
      <c r="N12" s="11">
        <f t="shared" si="6"/>
        <v>10173.35</v>
      </c>
      <c r="O12" s="26"/>
    </row>
    <row r="13" spans="1:15" s="6" customFormat="1">
      <c r="A13" s="28">
        <v>8</v>
      </c>
      <c r="B13" s="30" t="s">
        <v>28</v>
      </c>
      <c r="C13" s="18" t="s">
        <v>17</v>
      </c>
      <c r="D13" s="18">
        <v>3</v>
      </c>
      <c r="E13" s="16">
        <v>9831.7999999999993</v>
      </c>
      <c r="F13" s="9">
        <f t="shared" si="0"/>
        <v>29495.399999999998</v>
      </c>
      <c r="G13" s="16">
        <v>9856.3799999999992</v>
      </c>
      <c r="H13" s="9">
        <f t="shared" si="1"/>
        <v>29569.14</v>
      </c>
      <c r="I13" s="16">
        <v>10662.18</v>
      </c>
      <c r="J13" s="9">
        <f t="shared" si="2"/>
        <v>31986.54</v>
      </c>
      <c r="K13" s="27">
        <f t="shared" si="3"/>
        <v>10116.786666666667</v>
      </c>
      <c r="L13" s="7">
        <f t="shared" si="4"/>
        <v>472.48434908821491</v>
      </c>
      <c r="M13" s="10">
        <f t="shared" si="5"/>
        <v>4.6703006068614827E-2</v>
      </c>
      <c r="N13" s="11">
        <f t="shared" si="6"/>
        <v>30350.370000000003</v>
      </c>
      <c r="O13" s="26"/>
    </row>
    <row r="14" spans="1:15" s="6" customFormat="1" ht="38.25">
      <c r="A14" s="28">
        <v>9</v>
      </c>
      <c r="B14" s="30" t="s">
        <v>29</v>
      </c>
      <c r="C14" s="18" t="s">
        <v>16</v>
      </c>
      <c r="D14" s="18">
        <v>200</v>
      </c>
      <c r="E14" s="16">
        <v>4796</v>
      </c>
      <c r="F14" s="9">
        <f t="shared" si="0"/>
        <v>959200</v>
      </c>
      <c r="G14" s="16">
        <v>4826.33</v>
      </c>
      <c r="H14" s="9">
        <f t="shared" si="1"/>
        <v>965266</v>
      </c>
      <c r="I14" s="16">
        <v>5201.07</v>
      </c>
      <c r="J14" s="9">
        <f t="shared" si="2"/>
        <v>1040214</v>
      </c>
      <c r="K14" s="27">
        <f t="shared" si="3"/>
        <v>4941.1333333333332</v>
      </c>
      <c r="L14" s="7">
        <f t="shared" si="4"/>
        <v>225.62198526147895</v>
      </c>
      <c r="M14" s="10">
        <f t="shared" si="5"/>
        <v>4.5661990891727733E-2</v>
      </c>
      <c r="N14" s="11">
        <f t="shared" si="6"/>
        <v>988226</v>
      </c>
      <c r="O14" s="26"/>
    </row>
    <row r="15" spans="1:15" s="6" customFormat="1">
      <c r="A15" s="28">
        <v>10</v>
      </c>
      <c r="B15" s="30" t="s">
        <v>30</v>
      </c>
      <c r="C15" s="18" t="s">
        <v>17</v>
      </c>
      <c r="D15" s="18">
        <v>1</v>
      </c>
      <c r="E15" s="16">
        <v>9831.7999999999993</v>
      </c>
      <c r="F15" s="9">
        <f t="shared" si="0"/>
        <v>9831.7999999999993</v>
      </c>
      <c r="G15" s="16">
        <v>9889.5400000000009</v>
      </c>
      <c r="H15" s="9">
        <f t="shared" si="1"/>
        <v>9889.5400000000009</v>
      </c>
      <c r="I15" s="16">
        <v>10662.18</v>
      </c>
      <c r="J15" s="9">
        <f t="shared" si="2"/>
        <v>10662.18</v>
      </c>
      <c r="K15" s="27">
        <f t="shared" si="3"/>
        <v>10127.84</v>
      </c>
      <c r="L15" s="7">
        <f t="shared" si="4"/>
        <v>463.65170505456712</v>
      </c>
      <c r="M15" s="10">
        <f t="shared" si="5"/>
        <v>4.5779920008073502E-2</v>
      </c>
      <c r="N15" s="11">
        <f t="shared" si="6"/>
        <v>10127.84</v>
      </c>
      <c r="O15" s="26"/>
    </row>
    <row r="16" spans="1:15" s="6" customFormat="1" ht="25.5">
      <c r="A16" s="28">
        <v>11</v>
      </c>
      <c r="B16" s="30" t="s">
        <v>31</v>
      </c>
      <c r="C16" s="18" t="s">
        <v>16</v>
      </c>
      <c r="D16" s="18">
        <v>1</v>
      </c>
      <c r="E16" s="16">
        <v>1179.2</v>
      </c>
      <c r="F16" s="9">
        <f t="shared" si="0"/>
        <v>1179.2</v>
      </c>
      <c r="G16" s="16">
        <v>1182.74</v>
      </c>
      <c r="H16" s="9">
        <f t="shared" si="1"/>
        <v>1182.74</v>
      </c>
      <c r="I16" s="16">
        <v>1278.79</v>
      </c>
      <c r="J16" s="9">
        <f t="shared" si="2"/>
        <v>1278.79</v>
      </c>
      <c r="K16" s="27">
        <f t="shared" si="3"/>
        <v>1213.5766666666666</v>
      </c>
      <c r="L16" s="7">
        <f t="shared" si="4"/>
        <v>56.504132887189279</v>
      </c>
      <c r="M16" s="10">
        <f t="shared" si="5"/>
        <v>4.6560002708678709E-2</v>
      </c>
      <c r="N16" s="11">
        <f t="shared" si="6"/>
        <v>1213.58</v>
      </c>
      <c r="O16" s="26"/>
    </row>
    <row r="17" spans="1:95" s="6" customFormat="1" ht="25.5">
      <c r="A17" s="28">
        <v>12</v>
      </c>
      <c r="B17" s="30" t="s">
        <v>31</v>
      </c>
      <c r="C17" s="18" t="s">
        <v>16</v>
      </c>
      <c r="D17" s="18">
        <v>1</v>
      </c>
      <c r="E17" s="16">
        <v>1179.2</v>
      </c>
      <c r="F17" s="9">
        <f t="shared" si="0"/>
        <v>1179.2</v>
      </c>
      <c r="G17" s="16">
        <v>1200.05</v>
      </c>
      <c r="H17" s="9">
        <f t="shared" si="1"/>
        <v>1200.05</v>
      </c>
      <c r="I17" s="16">
        <v>1278.79</v>
      </c>
      <c r="J17" s="9">
        <f t="shared" si="2"/>
        <v>1278.79</v>
      </c>
      <c r="K17" s="27">
        <f t="shared" si="3"/>
        <v>1219.3466666666666</v>
      </c>
      <c r="L17" s="7">
        <f t="shared" si="4"/>
        <v>52.524404169238451</v>
      </c>
      <c r="M17" s="10">
        <f t="shared" si="5"/>
        <v>4.3075858248601807E-2</v>
      </c>
      <c r="N17" s="11">
        <f t="shared" si="6"/>
        <v>1219.3499999999999</v>
      </c>
      <c r="O17" s="26"/>
    </row>
    <row r="18" spans="1:95" s="6" customFormat="1" ht="25.5">
      <c r="A18" s="28">
        <v>13</v>
      </c>
      <c r="B18" s="30" t="s">
        <v>32</v>
      </c>
      <c r="C18" s="18" t="s">
        <v>16</v>
      </c>
      <c r="D18" s="18">
        <v>1</v>
      </c>
      <c r="E18" s="16">
        <v>3932.5</v>
      </c>
      <c r="F18" s="9">
        <f t="shared" si="0"/>
        <v>3932.5</v>
      </c>
      <c r="G18" s="16">
        <v>3993.02</v>
      </c>
      <c r="H18" s="9">
        <f t="shared" si="1"/>
        <v>3993.02</v>
      </c>
      <c r="I18" s="16">
        <v>4264.6400000000003</v>
      </c>
      <c r="J18" s="9">
        <f t="shared" si="2"/>
        <v>4264.6400000000003</v>
      </c>
      <c r="K18" s="27">
        <f t="shared" si="3"/>
        <v>4063.3866666666668</v>
      </c>
      <c r="L18" s="7">
        <f t="shared" si="4"/>
        <v>176.89783982099209</v>
      </c>
      <c r="M18" s="10">
        <f t="shared" si="5"/>
        <v>4.3534581946666512E-2</v>
      </c>
      <c r="N18" s="11">
        <f t="shared" si="6"/>
        <v>4063.39</v>
      </c>
      <c r="O18" s="26"/>
    </row>
    <row r="19" spans="1:95" s="6" customFormat="1" ht="25.5">
      <c r="A19" s="28">
        <v>14</v>
      </c>
      <c r="B19" s="30" t="s">
        <v>33</v>
      </c>
      <c r="C19" s="18" t="s">
        <v>16</v>
      </c>
      <c r="D19" s="18">
        <v>1</v>
      </c>
      <c r="E19" s="16">
        <v>3932.5</v>
      </c>
      <c r="F19" s="9">
        <f t="shared" si="0"/>
        <v>3932.5</v>
      </c>
      <c r="G19" s="16">
        <v>3991.93</v>
      </c>
      <c r="H19" s="9">
        <f t="shared" si="1"/>
        <v>3991.93</v>
      </c>
      <c r="I19" s="16">
        <v>4264.6400000000003</v>
      </c>
      <c r="J19" s="9">
        <f t="shared" si="2"/>
        <v>4264.6400000000003</v>
      </c>
      <c r="K19" s="27">
        <f t="shared" si="3"/>
        <v>4063.0233333333331</v>
      </c>
      <c r="L19" s="7">
        <f t="shared" si="4"/>
        <v>177.11561600642838</v>
      </c>
      <c r="M19" s="10">
        <f t="shared" si="5"/>
        <v>4.3592074540492846E-2</v>
      </c>
      <c r="N19" s="11">
        <f t="shared" si="6"/>
        <v>4063.02</v>
      </c>
      <c r="O19" s="26"/>
    </row>
    <row r="20" spans="1:95" s="6" customFormat="1" ht="25.5">
      <c r="A20" s="28">
        <v>15</v>
      </c>
      <c r="B20" s="30" t="s">
        <v>34</v>
      </c>
      <c r="C20" s="18" t="s">
        <v>16</v>
      </c>
      <c r="D20" s="18">
        <v>1</v>
      </c>
      <c r="E20" s="16">
        <v>3932.5</v>
      </c>
      <c r="F20" s="9">
        <f t="shared" si="0"/>
        <v>3932.5</v>
      </c>
      <c r="G20" s="16">
        <v>3947.29</v>
      </c>
      <c r="H20" s="9">
        <f t="shared" si="1"/>
        <v>3947.29</v>
      </c>
      <c r="I20" s="16">
        <v>4264.6400000000003</v>
      </c>
      <c r="J20" s="9">
        <f t="shared" si="2"/>
        <v>4264.6400000000003</v>
      </c>
      <c r="K20" s="27">
        <f t="shared" si="3"/>
        <v>4048.1433333333334</v>
      </c>
      <c r="L20" s="7">
        <f t="shared" si="4"/>
        <v>187.63739241774627</v>
      </c>
      <c r="M20" s="10">
        <f t="shared" si="5"/>
        <v>4.6351469542270721E-2</v>
      </c>
      <c r="N20" s="11">
        <f t="shared" si="6"/>
        <v>4048.14</v>
      </c>
      <c r="O20" s="26"/>
    </row>
    <row r="21" spans="1:95" s="6" customFormat="1" ht="25.5">
      <c r="A21" s="28">
        <v>16</v>
      </c>
      <c r="B21" s="30" t="s">
        <v>35</v>
      </c>
      <c r="C21" s="18" t="s">
        <v>16</v>
      </c>
      <c r="D21" s="18">
        <v>1</v>
      </c>
      <c r="E21" s="16">
        <v>11797.5</v>
      </c>
      <c r="F21" s="9">
        <f t="shared" si="0"/>
        <v>11797.5</v>
      </c>
      <c r="G21" s="16">
        <v>11993.77</v>
      </c>
      <c r="H21" s="9">
        <f t="shared" si="1"/>
        <v>11993.77</v>
      </c>
      <c r="I21" s="16">
        <v>12793.91</v>
      </c>
      <c r="J21" s="9">
        <f t="shared" si="2"/>
        <v>12793.91</v>
      </c>
      <c r="K21" s="27">
        <f t="shared" si="3"/>
        <v>12195.06</v>
      </c>
      <c r="L21" s="7">
        <f t="shared" si="4"/>
        <v>527.82238499330003</v>
      </c>
      <c r="M21" s="10">
        <f t="shared" si="5"/>
        <v>4.328165544026024E-2</v>
      </c>
      <c r="N21" s="11">
        <f t="shared" si="6"/>
        <v>12195.06</v>
      </c>
      <c r="O21" s="26"/>
    </row>
    <row r="22" spans="1:95" s="6" customFormat="1" ht="25.5">
      <c r="A22" s="28">
        <v>17</v>
      </c>
      <c r="B22" s="30" t="s">
        <v>36</v>
      </c>
      <c r="C22" s="18" t="s">
        <v>16</v>
      </c>
      <c r="D22" s="18">
        <v>1</v>
      </c>
      <c r="E22" s="16">
        <v>11797.5</v>
      </c>
      <c r="F22" s="9">
        <f t="shared" si="0"/>
        <v>11797.5</v>
      </c>
      <c r="G22" s="16">
        <v>11804.87</v>
      </c>
      <c r="H22" s="9">
        <f t="shared" si="1"/>
        <v>11804.87</v>
      </c>
      <c r="I22" s="16">
        <v>12793.91</v>
      </c>
      <c r="J22" s="9">
        <f t="shared" si="2"/>
        <v>12793.91</v>
      </c>
      <c r="K22" s="27">
        <f t="shared" si="3"/>
        <v>12132.093333333332</v>
      </c>
      <c r="L22" s="7">
        <f t="shared" si="4"/>
        <v>573.16189199327971</v>
      </c>
      <c r="M22" s="10">
        <f t="shared" si="5"/>
        <v>4.7243445648287113E-2</v>
      </c>
      <c r="N22" s="11">
        <f t="shared" si="6"/>
        <v>12132.09</v>
      </c>
      <c r="O22" s="26"/>
    </row>
    <row r="23" spans="1:95">
      <c r="A23" s="12"/>
      <c r="B23" s="29" t="s">
        <v>10</v>
      </c>
      <c r="C23" s="13"/>
      <c r="D23" s="14"/>
      <c r="E23" s="15"/>
      <c r="F23" s="15">
        <f>SUM(F6:F22)</f>
        <v>1910284.2</v>
      </c>
      <c r="G23" s="15"/>
      <c r="H23" s="15">
        <f>SUM(H6:H22)</f>
        <v>1931975.2700000003</v>
      </c>
      <c r="I23" s="15"/>
      <c r="J23" s="15">
        <f>SUM(J6:J22)</f>
        <v>2071625.8499999996</v>
      </c>
      <c r="K23" s="15"/>
      <c r="L23" s="15"/>
      <c r="M23" s="15"/>
      <c r="N23" s="15">
        <f>SUM(N6:N22)</f>
        <v>1971294.4900000002</v>
      </c>
    </row>
    <row r="27" spans="1:95" s="21" customFormat="1" ht="47.25" customHeight="1">
      <c r="A27" s="19"/>
      <c r="B27" s="35" t="s">
        <v>21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</row>
    <row r="28" spans="1:95" s="21" customFormat="1" ht="15">
      <c r="A28" s="22"/>
      <c r="B28" s="23"/>
      <c r="C28" s="23"/>
      <c r="D28" s="24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</row>
  </sheetData>
  <mergeCells count="16">
    <mergeCell ref="A1:N1"/>
    <mergeCell ref="B27:N27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2022-11-10T08:40:50Z</cp:lastPrinted>
  <dcterms:created xsi:type="dcterms:W3CDTF">2018-12-14T15:08:00Z</dcterms:created>
  <dcterms:modified xsi:type="dcterms:W3CDTF">2022-11-23T12:30:48Z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