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Электронные процедуры 2016 год\2021 год\Запрос котировок бытовая техника\"/>
    </mc:Choice>
  </mc:AlternateContent>
  <xr:revisionPtr revIDLastSave="0" documentId="13_ncr:1_{28B1430A-6181-4302-8E32-CB671860FC7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0" i="28" l="1"/>
  <c r="J20" i="28"/>
  <c r="N20" i="28" s="1"/>
  <c r="O20" i="28" s="1"/>
  <c r="P20" i="28" s="1"/>
  <c r="K19" i="28"/>
  <c r="J19" i="28"/>
  <c r="N19" i="28" s="1"/>
  <c r="O19" i="28" s="1"/>
  <c r="P19" i="28" s="1"/>
  <c r="K18" i="28"/>
  <c r="J18" i="28"/>
  <c r="N18" i="28" s="1"/>
  <c r="O18" i="28" s="1"/>
  <c r="P18" i="28" s="1"/>
  <c r="K17" i="28"/>
  <c r="J17" i="28"/>
  <c r="N17" i="28" s="1"/>
  <c r="O17" i="28" s="1"/>
  <c r="P17" i="28" s="1"/>
  <c r="K16" i="28"/>
  <c r="J16" i="28"/>
  <c r="N16" i="28" s="1"/>
  <c r="O16" i="28" s="1"/>
  <c r="P16" i="28" s="1"/>
  <c r="K15" i="28"/>
  <c r="J15" i="28"/>
  <c r="N15" i="28" s="1"/>
  <c r="O15" i="28" s="1"/>
  <c r="K14" i="28"/>
  <c r="J14" i="28"/>
  <c r="N14" i="28" s="1"/>
  <c r="O14" i="28" s="1"/>
  <c r="K13" i="28"/>
  <c r="J13" i="28"/>
  <c r="N13" i="28" s="1"/>
  <c r="O13" i="28" s="1"/>
  <c r="K12" i="28"/>
  <c r="J12" i="28"/>
  <c r="N12" i="28" s="1"/>
  <c r="O12" i="28" s="1"/>
  <c r="K11" i="28"/>
  <c r="J11" i="28"/>
  <c r="N11" i="28" s="1"/>
  <c r="O11" i="28" s="1"/>
  <c r="P13" i="28" l="1"/>
  <c r="Q13" i="28" s="1"/>
  <c r="P12" i="28"/>
  <c r="Q12" i="28" s="1"/>
  <c r="P14" i="28"/>
  <c r="Q14" i="28" s="1"/>
  <c r="P15" i="28"/>
  <c r="Q15" i="28" s="1"/>
  <c r="P11" i="28"/>
  <c r="Q11" i="28" s="1"/>
  <c r="L12" i="28"/>
  <c r="M12" i="28" s="1"/>
  <c r="L16" i="28"/>
  <c r="M16" i="28" s="1"/>
  <c r="L20" i="28"/>
  <c r="M20" i="28" s="1"/>
  <c r="L19" i="28"/>
  <c r="M19" i="28" s="1"/>
  <c r="L18" i="28"/>
  <c r="M18" i="28" s="1"/>
  <c r="L17" i="28"/>
  <c r="M17" i="28" s="1"/>
  <c r="L15" i="28"/>
  <c r="M15" i="28" s="1"/>
  <c r="L14" i="28"/>
  <c r="M14" i="28" s="1"/>
  <c r="L13" i="28"/>
  <c r="M13" i="28" s="1"/>
  <c r="L11" i="28"/>
  <c r="M11" i="28" s="1"/>
  <c r="K10" i="28" l="1"/>
  <c r="J10" i="28"/>
  <c r="N10" i="28" s="1"/>
  <c r="O10" i="28" s="1"/>
  <c r="P10" i="28" l="1"/>
  <c r="L10" i="28"/>
  <c r="M10" i="28" s="1"/>
  <c r="Q10" i="28" l="1"/>
  <c r="P22" i="28"/>
  <c r="A8" i="29" l="1"/>
</calcChain>
</file>

<file path=xl/sharedStrings.xml><?xml version="1.0" encoding="utf-8"?>
<sst xmlns="http://schemas.openxmlformats.org/spreadsheetml/2006/main" count="49" uniqueCount="39">
  <si>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</si>
  <si>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</si>
  <si>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</si>
  <si>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</si>
  <si>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</si>
  <si>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</si>
  <si>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</si>
  <si>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</si>
  <si>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</si>
  <si>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</si>
  <si>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</si>
  <si>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</si>
  <si>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</si>
  <si>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Цена за единицу товара (руб.)</t>
  </si>
  <si>
    <t>шт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</si>
  <si>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</si>
  <si>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</si>
  <si>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</si>
  <si>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</si>
  <si>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</si>
  <si>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</si>
  <si>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 xml:space="preserve">Поставщик  № 1                      </t>
  </si>
  <si>
    <t xml:space="preserve">Поставщик №2                     </t>
  </si>
  <si>
    <t xml:space="preserve">Поставщик №3            </t>
  </si>
  <si>
    <t>Расчет начальной (максимальной) цены договора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</si>
  <si>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1 от «14» января 2021 г. 
2. Начальная (максимальная) ценадоговора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</si>
  <si>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 xml:space="preserve"> Обоснование начальной (максимальной) цены  договора</t>
  </si>
  <si>
    <t>Начальная максимальная цена договора, руб.</t>
  </si>
  <si>
    <t>Поставка бытовой техники</t>
  </si>
  <si>
    <t>Холодильник двухкамерный</t>
  </si>
  <si>
    <t>Газовая встраиваемая варочная панель</t>
  </si>
  <si>
    <t>Пылесос</t>
  </si>
  <si>
    <t>Электрический встраиваемый духовой шкаф</t>
  </si>
  <si>
    <t>Газовая плита комбинированная</t>
  </si>
  <si>
    <t>Стиральная машина</t>
  </si>
  <si>
    <t>Мойка высокого давления</t>
  </si>
  <si>
    <t>Кофе- машина</t>
  </si>
  <si>
    <t>Радиотелефон</t>
  </si>
  <si>
    <t>Кипятильник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</si>
</sst>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11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sz val="12"/>
      <color rgb="FF000000"/>
      <name val="Calibri Light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center" vertical="center" wrapText="1"/>
    </xf>
    <xf numFmtId="2" fontId="1" fillId="0" borderId="11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1" fillId="2" borderId="11" xfId="0" applyNumberFormat="1" applyFont="1" applyFill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6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6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22</xdr:row>
      <xdr:rowOff>321889</xdr:rowOff>
    </xdr:from>
    <xdr:to>
      <xdr:col>6</xdr:col>
      <xdr:colOff>465044</xdr:colOff>
      <xdr:row>23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BreakPreview" zoomScale="75" zoomScaleNormal="75" zoomScaleSheetLayoutView="75" workbookViewId="0">
      <selection activeCell="C5" sqref="C5:P5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7" x14ac:dyDescent="0.2">
      <c r="N1" s="52"/>
      <c r="O1" s="52"/>
      <c r="P1" s="52"/>
    </row>
    <row r="2" spans="1:17" ht="39" customHeight="1" x14ac:dyDescent="0.2">
      <c r="D2" s="53" t="s">
        <v>26</v>
      </c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7" ht="40.5" customHeight="1" x14ac:dyDescent="0.2">
      <c r="A3" s="55" t="s">
        <v>12</v>
      </c>
      <c r="B3" s="55"/>
      <c r="C3" s="55" t="s">
        <v>28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17" ht="126" customHeight="1" x14ac:dyDescent="0.2">
      <c r="A4" s="55" t="s">
        <v>11</v>
      </c>
      <c r="B4" s="55"/>
      <c r="C4" s="56" t="s">
        <v>25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8"/>
    </row>
    <row r="5" spans="1:17" s="14" customFormat="1" ht="36.75" customHeight="1" x14ac:dyDescent="0.2">
      <c r="A5" s="55" t="s">
        <v>15</v>
      </c>
      <c r="B5" s="55"/>
      <c r="C5" s="60">
        <v>44274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7" ht="41.25" customHeight="1" x14ac:dyDescent="0.2">
      <c r="A6" s="59" t="s">
        <v>24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7" ht="42.75" customHeight="1" x14ac:dyDescent="0.2">
      <c r="A7" s="55" t="s">
        <v>2</v>
      </c>
      <c r="B7" s="55" t="s">
        <v>10</v>
      </c>
      <c r="C7" s="55" t="s">
        <v>1</v>
      </c>
      <c r="D7" s="55" t="s">
        <v>0</v>
      </c>
      <c r="E7" s="68" t="s">
        <v>13</v>
      </c>
      <c r="F7" s="70"/>
      <c r="G7" s="70"/>
      <c r="H7" s="69"/>
      <c r="I7" s="55" t="s">
        <v>16</v>
      </c>
      <c r="J7" s="73" t="s">
        <v>6</v>
      </c>
      <c r="K7" s="55" t="s">
        <v>7</v>
      </c>
      <c r="L7" s="55" t="s">
        <v>4</v>
      </c>
      <c r="M7" s="55" t="s">
        <v>5</v>
      </c>
      <c r="N7" s="55" t="s">
        <v>8</v>
      </c>
      <c r="O7" s="74" t="s">
        <v>3</v>
      </c>
      <c r="P7" s="55" t="s">
        <v>17</v>
      </c>
    </row>
    <row r="8" spans="1:17" ht="240" customHeight="1" x14ac:dyDescent="0.2">
      <c r="A8" s="55"/>
      <c r="B8" s="55"/>
      <c r="C8" s="55"/>
      <c r="D8" s="55"/>
      <c r="E8" s="16" t="s">
        <v>21</v>
      </c>
      <c r="F8" s="16" t="s">
        <v>22</v>
      </c>
      <c r="G8" s="71" t="s">
        <v>23</v>
      </c>
      <c r="H8" s="72"/>
      <c r="I8" s="55"/>
      <c r="J8" s="73"/>
      <c r="K8" s="55"/>
      <c r="L8" s="55"/>
      <c r="M8" s="55"/>
      <c r="N8" s="55"/>
      <c r="O8" s="74"/>
      <c r="P8" s="55"/>
    </row>
    <row r="9" spans="1:17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68">
        <v>7</v>
      </c>
      <c r="H9" s="69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7" s="19" customFormat="1" ht="38.25" customHeight="1" thickBot="1" x14ac:dyDescent="0.25">
      <c r="A10" s="20">
        <v>1</v>
      </c>
      <c r="B10" s="41" t="s">
        <v>29</v>
      </c>
      <c r="C10" s="20" t="s">
        <v>14</v>
      </c>
      <c r="D10" s="9">
        <v>2</v>
      </c>
      <c r="E10" s="13">
        <v>18400</v>
      </c>
      <c r="F10" s="13">
        <v>20240</v>
      </c>
      <c r="G10" s="50">
        <v>21240</v>
      </c>
      <c r="H10" s="51"/>
      <c r="I10" s="2">
        <v>3</v>
      </c>
      <c r="J10" s="21">
        <f>AVERAGE(E10:G10)</f>
        <v>19960</v>
      </c>
      <c r="K10" s="20">
        <f>STDEV(E10:G10)</f>
        <v>1440.5554484295285</v>
      </c>
      <c r="L10" s="3">
        <f t="shared" ref="L10" si="0">K10/J10*100</f>
        <v>7.2172116654786</v>
      </c>
      <c r="M10" s="20" t="str">
        <f t="shared" ref="M10" si="1">IF(L10&lt;33,"ОДНОРОДНЫЕ","НЕОДНОРОДНЫЕ")</f>
        <v>ОДНОРОДНЫЕ</v>
      </c>
      <c r="N10" s="7">
        <f>J10</f>
        <v>19960</v>
      </c>
      <c r="O10" s="10">
        <f>N10</f>
        <v>19960</v>
      </c>
      <c r="P10" s="5">
        <f>O10*D10</f>
        <v>39920</v>
      </c>
      <c r="Q10" s="19">
        <f t="shared" ref="Q10:Q15" si="2">P10*Q23</f>
        <v>0</v>
      </c>
    </row>
    <row r="11" spans="1:17" s="22" customFormat="1" ht="39" customHeight="1" thickBot="1" x14ac:dyDescent="0.25">
      <c r="A11" s="62">
        <v>2</v>
      </c>
      <c r="B11" s="42" t="s">
        <v>30</v>
      </c>
      <c r="C11" s="64" t="s">
        <v>14</v>
      </c>
      <c r="D11" s="66">
        <v>1</v>
      </c>
      <c r="E11" s="13">
        <v>10700</v>
      </c>
      <c r="F11" s="13">
        <v>11240</v>
      </c>
      <c r="G11" s="50">
        <v>11540</v>
      </c>
      <c r="H11" s="51"/>
      <c r="I11" s="2">
        <v>3</v>
      </c>
      <c r="J11" s="24">
        <f t="shared" ref="J11:J12" si="3">AVERAGE(E11:G11)</f>
        <v>11160</v>
      </c>
      <c r="K11" s="23">
        <f t="shared" ref="K11:K12" si="4">STDEV(E11:G11)</f>
        <v>425.67593307585526</v>
      </c>
      <c r="L11" s="3">
        <f t="shared" ref="L11:L12" si="5">K11/J11*100</f>
        <v>3.8143004755901009</v>
      </c>
      <c r="M11" s="23" t="str">
        <f t="shared" ref="M11:M12" si="6">IF(L11&lt;33,"ОДНОРОДНЫЕ","НЕОДНОРОДНЫЕ")</f>
        <v>ОДНОРОДНЫЕ</v>
      </c>
      <c r="N11" s="7">
        <f t="shared" ref="N11:N12" si="7">J11</f>
        <v>11160</v>
      </c>
      <c r="O11" s="10">
        <f t="shared" ref="O11:O20" si="8">N11</f>
        <v>11160</v>
      </c>
      <c r="P11" s="5">
        <f t="shared" ref="P11:P20" si="9">O11*D11</f>
        <v>11160</v>
      </c>
      <c r="Q11" s="22">
        <f t="shared" si="2"/>
        <v>0</v>
      </c>
    </row>
    <row r="12" spans="1:17" s="22" customFormat="1" ht="30" hidden="1" customHeight="1" thickBot="1" x14ac:dyDescent="0.25">
      <c r="A12" s="63"/>
      <c r="B12" s="43" t="s">
        <v>31</v>
      </c>
      <c r="C12" s="65"/>
      <c r="D12" s="67"/>
      <c r="E12" s="13">
        <v>187</v>
      </c>
      <c r="F12" s="13">
        <v>188.87</v>
      </c>
      <c r="G12" s="50">
        <v>190.76</v>
      </c>
      <c r="H12" s="51"/>
      <c r="I12" s="2">
        <v>3</v>
      </c>
      <c r="J12" s="24">
        <f t="shared" si="3"/>
        <v>188.87666666666667</v>
      </c>
      <c r="K12" s="23">
        <f t="shared" si="4"/>
        <v>1.8800088652273201</v>
      </c>
      <c r="L12" s="3">
        <f t="shared" si="5"/>
        <v>0.9953632168579073</v>
      </c>
      <c r="M12" s="23" t="str">
        <f t="shared" si="6"/>
        <v>ОДНОРОДНЫЕ</v>
      </c>
      <c r="N12" s="7">
        <f t="shared" si="7"/>
        <v>188.87666666666667</v>
      </c>
      <c r="O12" s="10">
        <f t="shared" ref="O12" si="10">N12</f>
        <v>188.87666666666667</v>
      </c>
      <c r="P12" s="5">
        <f t="shared" si="9"/>
        <v>0</v>
      </c>
      <c r="Q12" s="22">
        <f t="shared" si="2"/>
        <v>0</v>
      </c>
    </row>
    <row r="13" spans="1:17" s="22" customFormat="1" ht="33.75" customHeight="1" thickBot="1" x14ac:dyDescent="0.25">
      <c r="A13" s="23">
        <v>3</v>
      </c>
      <c r="B13" s="43" t="s">
        <v>32</v>
      </c>
      <c r="C13" s="23" t="s">
        <v>14</v>
      </c>
      <c r="D13" s="9">
        <v>1</v>
      </c>
      <c r="E13" s="13">
        <v>20790</v>
      </c>
      <c r="F13" s="13">
        <v>22450</v>
      </c>
      <c r="G13" s="50">
        <v>22850</v>
      </c>
      <c r="H13" s="51"/>
      <c r="I13" s="2">
        <v>3</v>
      </c>
      <c r="J13" s="24">
        <f t="shared" ref="J13:J15" si="11">AVERAGE(E13:G13)</f>
        <v>22030</v>
      </c>
      <c r="K13" s="23">
        <f t="shared" ref="K13:K15" si="12">STDEV(E13:G13)</f>
        <v>1092.3369443537099</v>
      </c>
      <c r="L13" s="3">
        <f t="shared" ref="L13:L15" si="13">K13/J13*100</f>
        <v>4.9584064655184292</v>
      </c>
      <c r="M13" s="23" t="str">
        <f t="shared" ref="M13:M15" si="14">IF(L13&lt;33,"ОДНОРОДНЫЕ","НЕОДНОРОДНЫЕ")</f>
        <v>ОДНОРОДНЫЕ</v>
      </c>
      <c r="N13" s="7">
        <f t="shared" ref="N13:N15" si="15">J13</f>
        <v>22030</v>
      </c>
      <c r="O13" s="10">
        <f t="shared" si="8"/>
        <v>22030</v>
      </c>
      <c r="P13" s="5">
        <f t="shared" si="9"/>
        <v>22030</v>
      </c>
      <c r="Q13" s="22">
        <f t="shared" si="2"/>
        <v>0</v>
      </c>
    </row>
    <row r="14" spans="1:17" s="22" customFormat="1" ht="33" customHeight="1" thickBot="1" x14ac:dyDescent="0.25">
      <c r="A14" s="23">
        <v>4</v>
      </c>
      <c r="B14" s="42" t="s">
        <v>33</v>
      </c>
      <c r="C14" s="23" t="s">
        <v>14</v>
      </c>
      <c r="D14" s="9">
        <v>1</v>
      </c>
      <c r="E14" s="13">
        <v>16420</v>
      </c>
      <c r="F14" s="13">
        <v>16420</v>
      </c>
      <c r="G14" s="50">
        <v>18420</v>
      </c>
      <c r="H14" s="51"/>
      <c r="I14" s="2">
        <v>3</v>
      </c>
      <c r="J14" s="24">
        <f t="shared" si="11"/>
        <v>17086.666666666668</v>
      </c>
      <c r="K14" s="23">
        <f t="shared" si="12"/>
        <v>1154.7005383792514</v>
      </c>
      <c r="L14" s="3">
        <f t="shared" si="13"/>
        <v>6.7579040482593724</v>
      </c>
      <c r="M14" s="23" t="str">
        <f t="shared" si="14"/>
        <v>ОДНОРОДНЫЕ</v>
      </c>
      <c r="N14" s="7">
        <f t="shared" si="15"/>
        <v>17086.666666666668</v>
      </c>
      <c r="O14" s="10">
        <f t="shared" si="8"/>
        <v>17086.666666666668</v>
      </c>
      <c r="P14" s="5">
        <f t="shared" si="9"/>
        <v>17086.666666666668</v>
      </c>
      <c r="Q14" s="22">
        <f t="shared" si="2"/>
        <v>0</v>
      </c>
    </row>
    <row r="15" spans="1:17" s="22" customFormat="1" ht="33.75" customHeight="1" thickBot="1" x14ac:dyDescent="0.25">
      <c r="A15" s="23">
        <v>5</v>
      </c>
      <c r="B15" s="43" t="s">
        <v>34</v>
      </c>
      <c r="C15" s="23" t="s">
        <v>14</v>
      </c>
      <c r="D15" s="9">
        <v>2</v>
      </c>
      <c r="E15" s="13">
        <v>17900</v>
      </c>
      <c r="F15" s="13">
        <v>18320</v>
      </c>
      <c r="G15" s="50">
        <v>18320</v>
      </c>
      <c r="H15" s="51"/>
      <c r="I15" s="2">
        <v>3</v>
      </c>
      <c r="J15" s="24">
        <f t="shared" si="11"/>
        <v>18180</v>
      </c>
      <c r="K15" s="23">
        <f t="shared" si="12"/>
        <v>242.48711305964281</v>
      </c>
      <c r="L15" s="3">
        <f t="shared" si="13"/>
        <v>1.3338125030783432</v>
      </c>
      <c r="M15" s="23" t="str">
        <f t="shared" si="14"/>
        <v>ОДНОРОДНЫЕ</v>
      </c>
      <c r="N15" s="7">
        <f t="shared" si="15"/>
        <v>18180</v>
      </c>
      <c r="O15" s="10">
        <f t="shared" si="8"/>
        <v>18180</v>
      </c>
      <c r="P15" s="5">
        <f t="shared" si="9"/>
        <v>36360</v>
      </c>
      <c r="Q15" s="22">
        <f t="shared" si="2"/>
        <v>0</v>
      </c>
    </row>
    <row r="16" spans="1:17" s="22" customFormat="1" ht="36" customHeight="1" thickBot="1" x14ac:dyDescent="0.25">
      <c r="A16" s="23">
        <v>6</v>
      </c>
      <c r="B16" s="42" t="s">
        <v>35</v>
      </c>
      <c r="C16" s="23" t="s">
        <v>14</v>
      </c>
      <c r="D16" s="9">
        <v>1</v>
      </c>
      <c r="E16" s="13">
        <v>42990</v>
      </c>
      <c r="F16" s="13">
        <v>42990</v>
      </c>
      <c r="G16" s="50">
        <v>43590</v>
      </c>
      <c r="H16" s="51"/>
      <c r="I16" s="2">
        <v>3</v>
      </c>
      <c r="J16" s="24">
        <f t="shared" ref="J16:J18" si="16">AVERAGE(E16:G16)</f>
        <v>43190</v>
      </c>
      <c r="K16" s="23">
        <f t="shared" ref="K16:K18" si="17">STDEV(E16:G16)</f>
        <v>346.41016151377545</v>
      </c>
      <c r="L16" s="3">
        <f t="shared" ref="L16:L18" si="18">K16/J16*100</f>
        <v>0.80206103615136703</v>
      </c>
      <c r="M16" s="23" t="str">
        <f t="shared" ref="M16:M18" si="19">IF(L16&lt;33,"ОДНОРОДНЫЕ","НЕОДНОРОДНЫЕ")</f>
        <v>ОДНОРОДНЫЕ</v>
      </c>
      <c r="N16" s="7">
        <f t="shared" ref="N16:N18" si="20">J16</f>
        <v>43190</v>
      </c>
      <c r="O16" s="10">
        <f t="shared" si="8"/>
        <v>43190</v>
      </c>
      <c r="P16" s="5">
        <f t="shared" si="9"/>
        <v>43190</v>
      </c>
    </row>
    <row r="17" spans="1:17" s="22" customFormat="1" ht="33" customHeight="1" thickBot="1" x14ac:dyDescent="0.25">
      <c r="A17" s="23">
        <v>7</v>
      </c>
      <c r="B17" s="42" t="s">
        <v>36</v>
      </c>
      <c r="C17" s="23" t="s">
        <v>14</v>
      </c>
      <c r="D17" s="9">
        <v>1</v>
      </c>
      <c r="E17" s="13">
        <v>78000</v>
      </c>
      <c r="F17" s="13">
        <v>78000</v>
      </c>
      <c r="G17" s="50">
        <v>78350</v>
      </c>
      <c r="H17" s="51"/>
      <c r="I17" s="2">
        <v>3</v>
      </c>
      <c r="J17" s="24">
        <f t="shared" si="16"/>
        <v>78116.666666666672</v>
      </c>
      <c r="K17" s="23">
        <f t="shared" si="17"/>
        <v>202.07259421636903</v>
      </c>
      <c r="L17" s="3">
        <f t="shared" si="18"/>
        <v>0.25868051318502538</v>
      </c>
      <c r="M17" s="23" t="str">
        <f t="shared" si="19"/>
        <v>ОДНОРОДНЫЕ</v>
      </c>
      <c r="N17" s="7">
        <f t="shared" si="20"/>
        <v>78116.666666666672</v>
      </c>
      <c r="O17" s="10">
        <f t="shared" si="8"/>
        <v>78116.666666666672</v>
      </c>
      <c r="P17" s="5">
        <f t="shared" si="9"/>
        <v>78116.666666666672</v>
      </c>
      <c r="Q17" s="44"/>
    </row>
    <row r="18" spans="1:17" s="22" customFormat="1" ht="32.25" customHeight="1" thickBot="1" x14ac:dyDescent="0.25">
      <c r="A18" s="23">
        <v>8</v>
      </c>
      <c r="B18" s="42" t="s">
        <v>37</v>
      </c>
      <c r="C18" s="23" t="s">
        <v>14</v>
      </c>
      <c r="D18" s="9">
        <v>5</v>
      </c>
      <c r="E18" s="13">
        <v>2790</v>
      </c>
      <c r="F18" s="13">
        <v>3200</v>
      </c>
      <c r="G18" s="50">
        <v>3200</v>
      </c>
      <c r="H18" s="51"/>
      <c r="I18" s="2">
        <v>3</v>
      </c>
      <c r="J18" s="24">
        <f t="shared" si="16"/>
        <v>3063.3333333333335</v>
      </c>
      <c r="K18" s="23">
        <f t="shared" si="17"/>
        <v>236.71361036774658</v>
      </c>
      <c r="L18" s="3">
        <f t="shared" si="18"/>
        <v>7.7273213395347078</v>
      </c>
      <c r="M18" s="23" t="str">
        <f t="shared" si="19"/>
        <v>ОДНОРОДНЫЕ</v>
      </c>
      <c r="N18" s="7">
        <f t="shared" si="20"/>
        <v>3063.3333333333335</v>
      </c>
      <c r="O18" s="10">
        <f t="shared" si="8"/>
        <v>3063.3333333333335</v>
      </c>
      <c r="P18" s="5">
        <f t="shared" si="9"/>
        <v>15316.666666666668</v>
      </c>
    </row>
    <row r="19" spans="1:17" s="22" customFormat="1" ht="33" customHeight="1" thickBot="1" x14ac:dyDescent="0.25">
      <c r="A19" s="23">
        <v>9</v>
      </c>
      <c r="B19" s="43" t="s">
        <v>38</v>
      </c>
      <c r="C19" s="23" t="s">
        <v>14</v>
      </c>
      <c r="D19" s="9">
        <v>3</v>
      </c>
      <c r="E19" s="13">
        <v>4591</v>
      </c>
      <c r="F19" s="13">
        <v>4591</v>
      </c>
      <c r="G19" s="50">
        <v>5591</v>
      </c>
      <c r="H19" s="51"/>
      <c r="I19" s="2">
        <v>3</v>
      </c>
      <c r="J19" s="24">
        <f t="shared" ref="J19" si="21">AVERAGE(E19:G19)</f>
        <v>4924.333333333333</v>
      </c>
      <c r="K19" s="23">
        <f t="shared" ref="K19" si="22">STDEV(E19:G19)</f>
        <v>577.35026918962569</v>
      </c>
      <c r="L19" s="3">
        <f t="shared" ref="L19" si="23">K19/J19*100</f>
        <v>11.724435169355427</v>
      </c>
      <c r="M19" s="23" t="str">
        <f t="shared" ref="M19" si="24">IF(L19&lt;33,"ОДНОРОДНЫЕ","НЕОДНОРОДНЫЕ")</f>
        <v>ОДНОРОДНЫЕ</v>
      </c>
      <c r="N19" s="7">
        <f t="shared" ref="N19" si="25">J19</f>
        <v>4924.333333333333</v>
      </c>
      <c r="O19" s="10">
        <f t="shared" si="8"/>
        <v>4924.333333333333</v>
      </c>
      <c r="P19" s="5">
        <f t="shared" si="9"/>
        <v>14773</v>
      </c>
      <c r="Q19" s="44"/>
    </row>
    <row r="20" spans="1:17" s="22" customFormat="1" ht="30.75" customHeight="1" x14ac:dyDescent="0.25">
      <c r="A20" s="23">
        <v>10</v>
      </c>
      <c r="B20" s="25" t="s">
        <v>31</v>
      </c>
      <c r="C20" s="23" t="s">
        <v>14</v>
      </c>
      <c r="D20" s="9">
        <v>3</v>
      </c>
      <c r="E20" s="13">
        <v>9200</v>
      </c>
      <c r="F20" s="13">
        <v>10150</v>
      </c>
      <c r="G20" s="50">
        <v>10450</v>
      </c>
      <c r="H20" s="51"/>
      <c r="I20" s="2">
        <v>3</v>
      </c>
      <c r="J20" s="24">
        <f t="shared" ref="J20" si="26">AVERAGE(E20:G20)</f>
        <v>9933.3333333333339</v>
      </c>
      <c r="K20" s="23">
        <f t="shared" ref="K20" si="27">STDEV(E20:G20)</f>
        <v>652.55906501506308</v>
      </c>
      <c r="L20" s="3">
        <f t="shared" ref="L20" si="28">K20/J20*100</f>
        <v>6.5693865605543262</v>
      </c>
      <c r="M20" s="23" t="str">
        <f t="shared" ref="M20" si="29">IF(L20&lt;33,"ОДНОРОДНЫЕ","НЕОДНОРОДНЫЕ")</f>
        <v>ОДНОРОДНЫЕ</v>
      </c>
      <c r="N20" s="7">
        <f t="shared" ref="N20" si="30">J20</f>
        <v>9933.3333333333339</v>
      </c>
      <c r="O20" s="10">
        <f t="shared" si="8"/>
        <v>9933.3333333333339</v>
      </c>
      <c r="P20" s="5">
        <f t="shared" si="9"/>
        <v>29800</v>
      </c>
    </row>
    <row r="21" spans="1:17" s="34" customFormat="1" ht="37.5" customHeight="1" x14ac:dyDescent="0.2">
      <c r="A21" s="38"/>
      <c r="B21" s="39"/>
      <c r="C21" s="40"/>
      <c r="D21" s="33"/>
      <c r="E21" s="35"/>
      <c r="F21" s="35"/>
      <c r="G21" s="36"/>
      <c r="H21" s="37"/>
      <c r="I21" s="26"/>
      <c r="J21" s="32"/>
      <c r="K21" s="28"/>
      <c r="L21" s="29"/>
      <c r="M21" s="28"/>
      <c r="N21" s="30"/>
      <c r="O21" s="31"/>
      <c r="P21" s="27"/>
    </row>
    <row r="22" spans="1:17" ht="36.6" customHeight="1" x14ac:dyDescent="0.2">
      <c r="A22" s="47" t="s">
        <v>27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8">
        <f>SUM(P10:P20)</f>
        <v>307753.00000000006</v>
      </c>
    </row>
    <row r="23" spans="1:17" ht="71.25" customHeight="1" x14ac:dyDescent="0.2">
      <c r="A23" s="49" t="s">
        <v>18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</row>
    <row r="24" spans="1:17" ht="167.25" customHeight="1" x14ac:dyDescent="0.2">
      <c r="A24" s="48" t="s">
        <v>9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</row>
    <row r="25" spans="1:17" ht="69.599999999999994" customHeight="1" x14ac:dyDescent="0.2">
      <c r="A25" s="4"/>
      <c r="B25" s="46" t="s">
        <v>19</v>
      </c>
      <c r="C25" s="46"/>
      <c r="D25" s="46"/>
      <c r="E25" s="46"/>
      <c r="F25" s="46"/>
      <c r="G25" s="46"/>
      <c r="H25" s="46"/>
      <c r="I25" s="46"/>
      <c r="J25" s="46"/>
      <c r="K25" s="46"/>
      <c r="L25" s="45" t="s">
        <v>20</v>
      </c>
      <c r="M25" s="45"/>
      <c r="N25" s="4"/>
      <c r="O25" s="4"/>
    </row>
    <row r="26" spans="1:17" ht="15" customHeight="1" x14ac:dyDescent="0.2"/>
    <row r="27" spans="1:17" hidden="1" x14ac:dyDescent="0.2"/>
  </sheetData>
  <mergeCells count="44">
    <mergeCell ref="A7:A8"/>
    <mergeCell ref="P7:P8"/>
    <mergeCell ref="C7:C8"/>
    <mergeCell ref="D7:D8"/>
    <mergeCell ref="L7:L8"/>
    <mergeCell ref="M7:M8"/>
    <mergeCell ref="N7:N8"/>
    <mergeCell ref="E7:H7"/>
    <mergeCell ref="G8:H8"/>
    <mergeCell ref="B7:B8"/>
    <mergeCell ref="I7:I8"/>
    <mergeCell ref="J7:J8"/>
    <mergeCell ref="K7:K8"/>
    <mergeCell ref="O7:O8"/>
    <mergeCell ref="G14:H14"/>
    <mergeCell ref="A11:A12"/>
    <mergeCell ref="C11:C12"/>
    <mergeCell ref="D11:D12"/>
    <mergeCell ref="G9:H9"/>
    <mergeCell ref="G10:H10"/>
    <mergeCell ref="G11:H11"/>
    <mergeCell ref="G12:H12"/>
    <mergeCell ref="G13:H13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G20:H20"/>
    <mergeCell ref="G15:H15"/>
    <mergeCell ref="G16:H16"/>
    <mergeCell ref="G17:H17"/>
    <mergeCell ref="G18:H18"/>
    <mergeCell ref="G19:H19"/>
    <mergeCell ref="L25:M25"/>
    <mergeCell ref="I25:K25"/>
    <mergeCell ref="A22:O22"/>
    <mergeCell ref="A24:P24"/>
    <mergeCell ref="B25:H25"/>
    <mergeCell ref="A23:P23"/>
  </mergeCells>
  <conditionalFormatting sqref="M10">
    <cfRule type="containsText" dxfId="59" priority="721" operator="containsText" text="НЕОДНОРОДНЫЕ">
      <formula>NOT(ISERROR(SEARCH("НЕОДНОРОДНЫЕ",M10)))</formula>
    </cfRule>
    <cfRule type="containsText" dxfId="58" priority="722" operator="containsText" text="ОДНОРОДНЫЕ">
      <formula>NOT(ISERROR(SEARCH("ОДНОРОДНЫЕ",M10)))</formula>
    </cfRule>
    <cfRule type="containsText" dxfId="57" priority="723" operator="containsText" text="НЕОДНОРОДНЫЕ">
      <formula>NOT(ISERROR(SEARCH("НЕОДНОРОДНЫЕ",M10)))</formula>
    </cfRule>
  </conditionalFormatting>
  <conditionalFormatting sqref="M10">
    <cfRule type="containsText" dxfId="56" priority="724" operator="containsText" text="НЕ">
      <formula>NOT(ISERROR(SEARCH("НЕ",M10)))</formula>
    </cfRule>
    <cfRule type="containsText" dxfId="55" priority="725" operator="containsText" text="ОДНОРОДНЫЕ">
      <formula>NOT(ISERROR(SEARCH("ОДНОРОДНЫЕ",M10)))</formula>
    </cfRule>
    <cfRule type="containsText" dxfId="54" priority="726" operator="containsText" text="НЕОДНОРОДНЫЕ">
      <formula>NOT(ISERROR(SEARCH("НЕОДНОРОДНЫЕ",M10)))</formula>
    </cfRule>
  </conditionalFormatting>
  <conditionalFormatting sqref="M11:M12">
    <cfRule type="containsText" dxfId="53" priority="715" operator="containsText" text="НЕОДНОРОДНЫЕ">
      <formula>NOT(ISERROR(SEARCH("НЕОДНОРОДНЫЕ",M11)))</formula>
    </cfRule>
    <cfRule type="containsText" dxfId="52" priority="716" operator="containsText" text="ОДНОРОДНЫЕ">
      <formula>NOT(ISERROR(SEARCH("ОДНОРОДНЫЕ",M11)))</formula>
    </cfRule>
    <cfRule type="containsText" dxfId="51" priority="717" operator="containsText" text="НЕОДНОРОДНЫЕ">
      <formula>NOT(ISERROR(SEARCH("НЕОДНОРОДНЫЕ",M11)))</formula>
    </cfRule>
  </conditionalFormatting>
  <conditionalFormatting sqref="M11:M12">
    <cfRule type="containsText" dxfId="50" priority="718" operator="containsText" text="НЕ">
      <formula>NOT(ISERROR(SEARCH("НЕ",M11)))</formula>
    </cfRule>
    <cfRule type="containsText" dxfId="49" priority="719" operator="containsText" text="ОДНОРОДНЫЕ">
      <formula>NOT(ISERROR(SEARCH("ОДНОРОДНЫЕ",M11)))</formula>
    </cfRule>
    <cfRule type="containsText" dxfId="48" priority="720" operator="containsText" text="НЕОДНОРОДНЫЕ">
      <formula>NOT(ISERROR(SEARCH("НЕОДНОРОДНЫЕ",M11)))</formula>
    </cfRule>
  </conditionalFormatting>
  <conditionalFormatting sqref="M13">
    <cfRule type="containsText" dxfId="47" priority="709" operator="containsText" text="НЕОДНОРОДНЫЕ">
      <formula>NOT(ISERROR(SEARCH("НЕОДНОРОДНЫЕ",M13)))</formula>
    </cfRule>
    <cfRule type="containsText" dxfId="46" priority="710" operator="containsText" text="ОДНОРОДНЫЕ">
      <formula>NOT(ISERROR(SEARCH("ОДНОРОДНЫЕ",M13)))</formula>
    </cfRule>
    <cfRule type="containsText" dxfId="45" priority="711" operator="containsText" text="НЕОДНОРОДНЫЕ">
      <formula>NOT(ISERROR(SEARCH("НЕОДНОРОДНЫЕ",M13)))</formula>
    </cfRule>
  </conditionalFormatting>
  <conditionalFormatting sqref="M13">
    <cfRule type="containsText" dxfId="44" priority="712" operator="containsText" text="НЕ">
      <formula>NOT(ISERROR(SEARCH("НЕ",M13)))</formula>
    </cfRule>
    <cfRule type="containsText" dxfId="43" priority="713" operator="containsText" text="ОДНОРОДНЫЕ">
      <formula>NOT(ISERROR(SEARCH("ОДНОРОДНЫЕ",M13)))</formula>
    </cfRule>
    <cfRule type="containsText" dxfId="42" priority="714" operator="containsText" text="НЕОДНОРОДНЫЕ">
      <formula>NOT(ISERROR(SEARCH("НЕОДНОРОДНЫЕ",M13)))</formula>
    </cfRule>
  </conditionalFormatting>
  <conditionalFormatting sqref="M14">
    <cfRule type="containsText" dxfId="41" priority="703" operator="containsText" text="НЕОДНОРОДНЫЕ">
      <formula>NOT(ISERROR(SEARCH("НЕОДНОРОДНЫЕ",M14)))</formula>
    </cfRule>
    <cfRule type="containsText" dxfId="40" priority="704" operator="containsText" text="ОДНОРОДНЫЕ">
      <formula>NOT(ISERROR(SEARCH("ОДНОРОДНЫЕ",M14)))</formula>
    </cfRule>
    <cfRule type="containsText" dxfId="39" priority="705" operator="containsText" text="НЕОДНОРОДНЫЕ">
      <formula>NOT(ISERROR(SEARCH("НЕОДНОРОДНЫЕ",M14)))</formula>
    </cfRule>
  </conditionalFormatting>
  <conditionalFormatting sqref="M14">
    <cfRule type="containsText" dxfId="38" priority="706" operator="containsText" text="НЕ">
      <formula>NOT(ISERROR(SEARCH("НЕ",M14)))</formula>
    </cfRule>
    <cfRule type="containsText" dxfId="37" priority="707" operator="containsText" text="ОДНОРОДНЫЕ">
      <formula>NOT(ISERROR(SEARCH("ОДНОРОДНЫЕ",M14)))</formula>
    </cfRule>
    <cfRule type="containsText" dxfId="36" priority="708" operator="containsText" text="НЕОДНОРОДНЫЕ">
      <formula>NOT(ISERROR(SEARCH("НЕОДНОРОДНЫЕ",M14)))</formula>
    </cfRule>
  </conditionalFormatting>
  <conditionalFormatting sqref="M15">
    <cfRule type="containsText" dxfId="35" priority="697" operator="containsText" text="НЕОДНОРОДНЫЕ">
      <formula>NOT(ISERROR(SEARCH("НЕОДНОРОДНЫЕ",M15)))</formula>
    </cfRule>
    <cfRule type="containsText" dxfId="34" priority="698" operator="containsText" text="ОДНОРОДНЫЕ">
      <formula>NOT(ISERROR(SEARCH("ОДНОРОДНЫЕ",M15)))</formula>
    </cfRule>
    <cfRule type="containsText" dxfId="33" priority="699" operator="containsText" text="НЕОДНОРОДНЫЕ">
      <formula>NOT(ISERROR(SEARCH("НЕОДНОРОДНЫЕ",M15)))</formula>
    </cfRule>
  </conditionalFormatting>
  <conditionalFormatting sqref="M15">
    <cfRule type="containsText" dxfId="32" priority="700" operator="containsText" text="НЕ">
      <formula>NOT(ISERROR(SEARCH("НЕ",M15)))</formula>
    </cfRule>
    <cfRule type="containsText" dxfId="31" priority="701" operator="containsText" text="ОДНОРОДНЫЕ">
      <formula>NOT(ISERROR(SEARCH("ОДНОРОДНЫЕ",M15)))</formula>
    </cfRule>
    <cfRule type="containsText" dxfId="30" priority="702" operator="containsText" text="НЕОДНОРОДНЫЕ">
      <formula>NOT(ISERROR(SEARCH("НЕОДНОРОДНЫЕ",M15)))</formula>
    </cfRule>
  </conditionalFormatting>
  <conditionalFormatting sqref="M16">
    <cfRule type="containsText" dxfId="29" priority="691" operator="containsText" text="НЕОДНОРОДНЫЕ">
      <formula>NOT(ISERROR(SEARCH("НЕОДНОРОДНЫЕ",M16)))</formula>
    </cfRule>
    <cfRule type="containsText" dxfId="28" priority="692" operator="containsText" text="ОДНОРОДНЫЕ">
      <formula>NOT(ISERROR(SEARCH("ОДНОРОДНЫЕ",M16)))</formula>
    </cfRule>
    <cfRule type="containsText" dxfId="27" priority="693" operator="containsText" text="НЕОДНОРОДНЫЕ">
      <formula>NOT(ISERROR(SEARCH("НЕОДНОРОДНЫЕ",M16)))</formula>
    </cfRule>
  </conditionalFormatting>
  <conditionalFormatting sqref="M16">
    <cfRule type="containsText" dxfId="26" priority="694" operator="containsText" text="НЕ">
      <formula>NOT(ISERROR(SEARCH("НЕ",M16)))</formula>
    </cfRule>
    <cfRule type="containsText" dxfId="25" priority="695" operator="containsText" text="ОДНОРОДНЫЕ">
      <formula>NOT(ISERROR(SEARCH("ОДНОРОДНЫЕ",M16)))</formula>
    </cfRule>
    <cfRule type="containsText" dxfId="24" priority="696" operator="containsText" text="НЕОДНОРОДНЫЕ">
      <formula>NOT(ISERROR(SEARCH("НЕОДНОРОДНЫЕ",M16)))</formula>
    </cfRule>
  </conditionalFormatting>
  <conditionalFormatting sqref="M17">
    <cfRule type="containsText" dxfId="23" priority="685" operator="containsText" text="НЕОДНОРОДНЫЕ">
      <formula>NOT(ISERROR(SEARCH("НЕОДНОРОДНЫЕ",M17)))</formula>
    </cfRule>
    <cfRule type="containsText" dxfId="22" priority="686" operator="containsText" text="ОДНОРОДНЫЕ">
      <formula>NOT(ISERROR(SEARCH("ОДНОРОДНЫЕ",M17)))</formula>
    </cfRule>
    <cfRule type="containsText" dxfId="21" priority="687" operator="containsText" text="НЕОДНОРОДНЫЕ">
      <formula>NOT(ISERROR(SEARCH("НЕОДНОРОДНЫЕ",M17)))</formula>
    </cfRule>
  </conditionalFormatting>
  <conditionalFormatting sqref="M17">
    <cfRule type="containsText" dxfId="20" priority="688" operator="containsText" text="НЕ">
      <formula>NOT(ISERROR(SEARCH("НЕ",M17)))</formula>
    </cfRule>
    <cfRule type="containsText" dxfId="19" priority="689" operator="containsText" text="ОДНОРОДНЫЕ">
      <formula>NOT(ISERROR(SEARCH("ОДНОРОДНЫЕ",M17)))</formula>
    </cfRule>
    <cfRule type="containsText" dxfId="18" priority="690" operator="containsText" text="НЕОДНОРОДНЫЕ">
      <formula>NOT(ISERROR(SEARCH("НЕОДНОРОДНЫЕ",M17)))</formula>
    </cfRule>
  </conditionalFormatting>
  <conditionalFormatting sqref="M18">
    <cfRule type="containsText" dxfId="17" priority="679" operator="containsText" text="НЕОДНОРОДНЫЕ">
      <formula>NOT(ISERROR(SEARCH("НЕОДНОРОДНЫЕ",M18)))</formula>
    </cfRule>
    <cfRule type="containsText" dxfId="16" priority="680" operator="containsText" text="ОДНОРОДНЫЕ">
      <formula>NOT(ISERROR(SEARCH("ОДНОРОДНЫЕ",M18)))</formula>
    </cfRule>
    <cfRule type="containsText" dxfId="15" priority="681" operator="containsText" text="НЕОДНОРОДНЫЕ">
      <formula>NOT(ISERROR(SEARCH("НЕОДНОРОДНЫЕ",M18)))</formula>
    </cfRule>
  </conditionalFormatting>
  <conditionalFormatting sqref="M18">
    <cfRule type="containsText" dxfId="14" priority="682" operator="containsText" text="НЕ">
      <formula>NOT(ISERROR(SEARCH("НЕ",M18)))</formula>
    </cfRule>
    <cfRule type="containsText" dxfId="13" priority="683" operator="containsText" text="ОДНОРОДНЫЕ">
      <formula>NOT(ISERROR(SEARCH("ОДНОРОДНЫЕ",M18)))</formula>
    </cfRule>
    <cfRule type="containsText" dxfId="12" priority="684" operator="containsText" text="НЕОДНОРОДНЫЕ">
      <formula>NOT(ISERROR(SEARCH("НЕОДНОРОДНЫЕ",M18)))</formula>
    </cfRule>
  </conditionalFormatting>
  <conditionalFormatting sqref="M19">
    <cfRule type="containsText" dxfId="11" priority="673" operator="containsText" text="НЕОДНОРОДНЫЕ">
      <formula>NOT(ISERROR(SEARCH("НЕОДНОРОДНЫЕ",M19)))</formula>
    </cfRule>
    <cfRule type="containsText" dxfId="10" priority="674" operator="containsText" text="ОДНОРОДНЫЕ">
      <formula>NOT(ISERROR(SEARCH("ОДНОРОДНЫЕ",M19)))</formula>
    </cfRule>
    <cfRule type="containsText" dxfId="9" priority="675" operator="containsText" text="НЕОДНОРОДНЫЕ">
      <formula>NOT(ISERROR(SEARCH("НЕОДНОРОДНЫЕ",M19)))</formula>
    </cfRule>
  </conditionalFormatting>
  <conditionalFormatting sqref="M19">
    <cfRule type="containsText" dxfId="8" priority="676" operator="containsText" text="НЕ">
      <formula>NOT(ISERROR(SEARCH("НЕ",M19)))</formula>
    </cfRule>
    <cfRule type="containsText" dxfId="7" priority="677" operator="containsText" text="ОДНОРОДНЫЕ">
      <formula>NOT(ISERROR(SEARCH("ОДНОРОДНЫЕ",M19)))</formula>
    </cfRule>
    <cfRule type="containsText" dxfId="6" priority="678" operator="containsText" text="НЕОДНОРОДНЫЕ">
      <formula>NOT(ISERROR(SEARCH("НЕОДНОРОДНЫЕ",M19)))</formula>
    </cfRule>
  </conditionalFormatting>
  <conditionalFormatting sqref="M20">
    <cfRule type="containsText" dxfId="5" priority="667" operator="containsText" text="НЕОДНОРОДНЫЕ">
      <formula>NOT(ISERROR(SEARCH("НЕОДНОРОДНЫЕ",M20)))</formula>
    </cfRule>
    <cfRule type="containsText" dxfId="4" priority="668" operator="containsText" text="ОДНОРОДНЫЕ">
      <formula>NOT(ISERROR(SEARCH("ОДНОРОДНЫЕ",M20)))</formula>
    </cfRule>
    <cfRule type="containsText" dxfId="3" priority="669" operator="containsText" text="НЕОДНОРОДНЫЕ">
      <formula>NOT(ISERROR(SEARCH("НЕОДНОРОДНЫЕ",M20)))</formula>
    </cfRule>
  </conditionalFormatting>
  <conditionalFormatting sqref="M20">
    <cfRule type="containsText" dxfId="2" priority="670" operator="containsText" text="НЕ">
      <formula>NOT(ISERROR(SEARCH("НЕ",M20)))</formula>
    </cfRule>
    <cfRule type="containsText" dxfId="1" priority="671" operator="containsText" text="ОДНОРОДНЫЕ">
      <formula>NOT(ISERROR(SEARCH("ОДНОРОДНЫЕ",M20)))</formula>
    </cfRule>
    <cfRule type="containsText" dxfId="0" priority="672" operator="containsText" text="НЕОДНОРОДНЫЕ">
      <formula>NOT(ISERROR(SEARCH("НЕОДНОРОДНЫЕ",M20)))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2021-02-05T09:07:25Z</cp:lastPrinted>
  <dcterms:created xsi:type="dcterms:W3CDTF">2014-08-11T07:58:58Z</dcterms:created>
  <dcterms:modified xsi:type="dcterms:W3CDTF">2021-03-18T14:44:52Z</dcterms:modified>
</cp:coreProperties>
</file>