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НМЦК!#REF!</definedName>
    <definedName name="_xlnm.Print_Area" localSheetId="0">НМЦК!$A$1:$N$22</definedName>
  </definedNames>
  <calcPr calcId="114210"/>
</workbook>
</file>

<file path=xl/calcChain.xml><?xml version="1.0" encoding="utf-8"?>
<calcChain xmlns="http://schemas.openxmlformats.org/spreadsheetml/2006/main">
  <c r="K6" i="1"/>
  <c r="N6"/>
  <c r="K7"/>
  <c r="N7"/>
  <c r="K8"/>
  <c r="N8"/>
  <c r="K9"/>
  <c r="N9"/>
  <c r="K10"/>
  <c r="N10"/>
  <c r="K11"/>
  <c r="N11"/>
  <c r="K12"/>
  <c r="N12"/>
  <c r="K13"/>
  <c r="N13"/>
  <c r="K14"/>
  <c r="N14"/>
  <c r="K15"/>
  <c r="N15"/>
  <c r="K16"/>
  <c r="N16"/>
  <c r="N17"/>
  <c r="J6"/>
  <c r="J7"/>
  <c r="J8"/>
  <c r="J9"/>
  <c r="J10"/>
  <c r="J11"/>
  <c r="J12"/>
  <c r="J13"/>
  <c r="J14"/>
  <c r="J15"/>
  <c r="J16"/>
  <c r="J17"/>
  <c r="H6"/>
  <c r="H7"/>
  <c r="H8"/>
  <c r="H9"/>
  <c r="H10"/>
  <c r="H11"/>
  <c r="H12"/>
  <c r="H13"/>
  <c r="H14"/>
  <c r="H15"/>
  <c r="H16"/>
  <c r="H17"/>
  <c r="F6"/>
  <c r="F7"/>
  <c r="F8"/>
  <c r="F9"/>
  <c r="F10"/>
  <c r="F11"/>
  <c r="F12"/>
  <c r="F13"/>
  <c r="F14"/>
  <c r="F15"/>
  <c r="F16"/>
  <c r="F17"/>
  <c r="L6"/>
  <c r="M6"/>
  <c r="L7"/>
  <c r="M7"/>
  <c r="L8"/>
  <c r="M8"/>
  <c r="L9"/>
  <c r="M9"/>
  <c r="L10"/>
  <c r="M10"/>
  <c r="L11"/>
  <c r="M11"/>
  <c r="L12"/>
  <c r="M12"/>
  <c r="L13"/>
  <c r="M13"/>
  <c r="L14"/>
  <c r="M14"/>
  <c r="L15"/>
  <c r="M15"/>
  <c r="L16"/>
  <c r="M16"/>
</calcChain>
</file>

<file path=xl/sharedStrings.xml><?xml version="1.0" encoding="utf-8"?>
<sst xmlns="http://schemas.openxmlformats.org/spreadsheetml/2006/main" count="46" uniqueCount="32">
  <si>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</si>
  <si>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</si>
  <si>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</si>
  <si>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</si>
  <si>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</si>
  <si>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</si>
  <si>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</si>
  <si>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</si>
  <si>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</si>
  <si>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</si>
  <si>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</si>
  <si>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</si>
  <si>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</si>
  <si>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</si>
  <si>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</si>
  <si>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упак.</t>
  </si>
  <si>
    <t>Источник 1
 КП № 2983-27.09.22-15 
от 27.09.2022</t>
  </si>
  <si>
    <t>Источник 3
 КП № 5020-22 от 29.09.2022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</si>
  <si>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870 391,55 рубль </t>
    </r>
    <r>
      <rPr>
        <sz val="12"/>
        <rFont val="Times New Roman"/>
        <family val="1"/>
        <charset val="204"/>
      </rPr>
      <t>(Восемьсот семьдесят тысяч триста девяносто один рубль 55 копеек).</t>
    </r>
  </si>
  <si>
    <t>Поставка лекарственных препаратов (Препараты , влияющие на нервную систему. Натрия хлорид.)</t>
  </si>
  <si>
    <t>Источник 2
 КП № 2993-138 от 29.09.2022</t>
  </si>
  <si>
    <t>Вальпроевая кислота таблетки пролонгированного действия покрытые оболочкой 500 мг, 30 шт. - флаконы полипропиленовые - пачки картонные</t>
  </si>
  <si>
    <t>Карбамазепин таблетки, 200 мг, 10 шт. - контурная ячейковая упаковка (5) - пачка картонная</t>
  </si>
  <si>
    <t>Кофеин раствор для подкожного и субконъюнктивального введения 200 мг/мл, 1 мл - ампулы х10 /в комплекте с ножом ампульным или скарификатором, если необходим для ампул данного типа/ - пачки картонные</t>
  </si>
  <si>
    <t>Натрия хлорид раствор для инфузий 0.9%, 250 мл - контейнеры полиолефиновые х28 коробка картонная</t>
  </si>
  <si>
    <t>Натрия хлорид раствор для инфузий 0.9%, 100 мл - контейнеры полимерные из ПВХ - пакеты полимерные х28 коробка картонная</t>
  </si>
  <si>
    <t xml:space="preserve">Пирацетам раствор для внутривенного и внутримышечного введения 200 мг/мл, 5 мл - ампулы х5 - упаковки ячейковые контурные х2 - пачки картонные </t>
  </si>
  <si>
    <t>Тизанидин таблетки, 4 мг, 10 шт. - блистер х3 - пачки картонные</t>
  </si>
  <si>
    <t>Пропофол эмульсия для внутривенного введения 10 мг/мл, 20 мл - ампулы х5 - пачки картонные.1 мл эмульсии содержит:  10 мг пропофола, вспомогательные вещества: соевых бобов масло 100 мг, глицерол 22,5 мг, фосфолипидов яичного желтка 12,0 мг , кислота олеиновая 0,4-0,8 мг, натрия гидроксид 0,05-0,11 мг, вода для инъекций до 1 мл или эквивалент</t>
  </si>
  <si>
    <t>Церетон раствор для внутривенного и внутримышечного введения 250 мг/мл, 4 мл - ампулы х5 - упаковки ячейковые контурные х1 - пачки картонные</t>
  </si>
  <si>
    <t>Цераксон раствор для внутривенного и внутримышечного введения 1 г, 4 мл - ампулы х5 - упаковки ячейковые контурные - пачки картонные</t>
  </si>
  <si>
    <t>Флуфеназин раствор для внутримышечного введения [масляный], 25 мг/мл, 1 мл - флаконы (5) - пачки картонные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</si>
</sst>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37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5" fillId="0" borderId="2" xfId="18" applyFont="1" applyFill="1" applyBorder="1" applyAlignment="1">
      <alignment horizontal="center" vertical="center"/>
    </xf>
    <xf numFmtId="4" fontId="25" fillId="0" borderId="2" xfId="18" applyNumberFormat="1" applyFont="1" applyBorder="1" applyAlignment="1">
      <alignment horizontal="center" vertical="center"/>
    </xf>
    <xf numFmtId="4" fontId="25" fillId="9" borderId="2" xfId="18" applyNumberFormat="1" applyFont="1" applyFill="1" applyBorder="1" applyAlignment="1">
      <alignment horizontal="center" vertical="center"/>
    </xf>
    <xf numFmtId="4" fontId="25" fillId="0" borderId="2" xfId="18" applyNumberFormat="1" applyFont="1" applyFill="1" applyBorder="1" applyAlignment="1">
      <alignment horizontal="center" vertical="center"/>
    </xf>
    <xf numFmtId="0" fontId="18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3" fillId="0" borderId="2" xfId="0" applyFont="1" applyFill="1" applyBorder="1" applyAlignment="1">
      <alignment horizontal="left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859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859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85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859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16</xdr:row>
      <xdr:rowOff>0</xdr:rowOff>
    </xdr:from>
    <xdr:to>
      <xdr:col>13</xdr:col>
      <xdr:colOff>1390650</xdr:colOff>
      <xdr:row>16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29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0</xdr:rowOff>
    </xdr:from>
    <xdr:to>
      <xdr:col>13</xdr:col>
      <xdr:colOff>1390650</xdr:colOff>
      <xdr:row>16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29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0</xdr:rowOff>
    </xdr:from>
    <xdr:to>
      <xdr:col>13</xdr:col>
      <xdr:colOff>1390650</xdr:colOff>
      <xdr:row>16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29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0</xdr:rowOff>
    </xdr:from>
    <xdr:to>
      <xdr:col>13</xdr:col>
      <xdr:colOff>1390650</xdr:colOff>
      <xdr:row>16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29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0</xdr:rowOff>
    </xdr:from>
    <xdr:to>
      <xdr:col>13</xdr:col>
      <xdr:colOff>1390650</xdr:colOff>
      <xdr:row>16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29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0</xdr:rowOff>
    </xdr:from>
    <xdr:to>
      <xdr:col>13</xdr:col>
      <xdr:colOff>1390650</xdr:colOff>
      <xdr:row>16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29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0</xdr:rowOff>
    </xdr:from>
    <xdr:to>
      <xdr:col>13</xdr:col>
      <xdr:colOff>1390650</xdr:colOff>
      <xdr:row>16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29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0</xdr:rowOff>
    </xdr:from>
    <xdr:to>
      <xdr:col>13</xdr:col>
      <xdr:colOff>1390650</xdr:colOff>
      <xdr:row>16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29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0</xdr:rowOff>
    </xdr:from>
    <xdr:to>
      <xdr:col>13</xdr:col>
      <xdr:colOff>1390650</xdr:colOff>
      <xdr:row>16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29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0</xdr:rowOff>
    </xdr:from>
    <xdr:to>
      <xdr:col>13</xdr:col>
      <xdr:colOff>1390650</xdr:colOff>
      <xdr:row>16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29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0</xdr:rowOff>
    </xdr:from>
    <xdr:to>
      <xdr:col>13</xdr:col>
      <xdr:colOff>1390650</xdr:colOff>
      <xdr:row>16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1296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21"/>
  <sheetViews>
    <sheetView tabSelected="1" topLeftCell="A7" zoomScaleNormal="130" workbookViewId="0">
      <selection activeCell="E12" sqref="E12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6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36" customHeight="1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51">
      <c r="A3" s="34" t="s">
        <v>1</v>
      </c>
      <c r="B3" s="35" t="s">
        <v>11</v>
      </c>
      <c r="C3" s="34" t="s">
        <v>7</v>
      </c>
      <c r="D3" s="32" t="s">
        <v>6</v>
      </c>
      <c r="E3" s="27" t="s">
        <v>2</v>
      </c>
      <c r="F3" s="27"/>
      <c r="G3" s="27"/>
      <c r="H3" s="27"/>
      <c r="I3" s="27"/>
      <c r="J3" s="27"/>
      <c r="K3" s="27" t="s">
        <v>3</v>
      </c>
      <c r="L3" s="27"/>
      <c r="M3" s="27"/>
      <c r="N3" s="7" t="s">
        <v>4</v>
      </c>
    </row>
    <row r="4" spans="1:14" ht="45.75" customHeight="1">
      <c r="A4" s="34"/>
      <c r="B4" s="35"/>
      <c r="C4" s="34"/>
      <c r="D4" s="32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7" t="s">
        <v>8</v>
      </c>
      <c r="L4" s="27" t="s">
        <v>5</v>
      </c>
      <c r="M4" s="27" t="s">
        <v>9</v>
      </c>
      <c r="N4" s="28" t="s">
        <v>12</v>
      </c>
    </row>
    <row r="5" spans="1:14" ht="42" customHeight="1">
      <c r="A5" s="34"/>
      <c r="B5" s="36"/>
      <c r="C5" s="34"/>
      <c r="D5" s="32"/>
      <c r="E5" s="29" t="s">
        <v>16</v>
      </c>
      <c r="F5" s="29"/>
      <c r="G5" s="29" t="s">
        <v>20</v>
      </c>
      <c r="H5" s="29"/>
      <c r="I5" s="29" t="s">
        <v>17</v>
      </c>
      <c r="J5" s="29"/>
      <c r="K5" s="27"/>
      <c r="L5" s="27"/>
      <c r="M5" s="27"/>
      <c r="N5" s="28"/>
    </row>
    <row r="6" spans="1:14" ht="63.75">
      <c r="A6" s="24">
        <v>1</v>
      </c>
      <c r="B6" s="26" t="s">
        <v>21</v>
      </c>
      <c r="C6" s="25" t="s">
        <v>15</v>
      </c>
      <c r="D6" s="17">
        <v>5</v>
      </c>
      <c r="E6" s="19">
        <v>221.33</v>
      </c>
      <c r="F6" s="8">
        <f t="shared" ref="F6:F16" si="0">D6*E6</f>
        <v>1106.6500000000001</v>
      </c>
      <c r="G6" s="20">
        <v>221.44</v>
      </c>
      <c r="H6" s="8">
        <f t="shared" ref="H6:H16" si="1">G6*D6</f>
        <v>1107.2</v>
      </c>
      <c r="I6" s="20">
        <v>220.56</v>
      </c>
      <c r="J6" s="8">
        <f t="shared" ref="J6:J16" si="2">I6*D6</f>
        <v>1102.8</v>
      </c>
      <c r="K6" s="8">
        <f t="shared" ref="K6:K16" si="3">(E6+G6+I6)/3</f>
        <v>221.10999999999999</v>
      </c>
      <c r="L6" s="6">
        <f t="shared" ref="L6:L16" si="4">STDEV(E6,G6,I6)</f>
        <v>0.47947888382579629</v>
      </c>
      <c r="M6" s="9">
        <f t="shared" ref="M6:M16" si="5">L6/K6</f>
        <v>2.1685083615657201E-3</v>
      </c>
      <c r="N6" s="10">
        <f t="shared" ref="N6:N16" si="6">ROUND(K6,2)*D6</f>
        <v>1105.5500000000002</v>
      </c>
    </row>
    <row r="7" spans="1:14" ht="38.25">
      <c r="A7" s="24">
        <v>2</v>
      </c>
      <c r="B7" s="26" t="s">
        <v>22</v>
      </c>
      <c r="C7" s="25" t="s">
        <v>15</v>
      </c>
      <c r="D7" s="17">
        <v>1</v>
      </c>
      <c r="E7" s="19">
        <v>262.77</v>
      </c>
      <c r="F7" s="8">
        <f t="shared" si="0"/>
        <v>262.77</v>
      </c>
      <c r="G7" s="20">
        <v>263.43</v>
      </c>
      <c r="H7" s="8">
        <f t="shared" si="1"/>
        <v>263.43</v>
      </c>
      <c r="I7" s="20">
        <v>262.77</v>
      </c>
      <c r="J7" s="8">
        <f t="shared" si="2"/>
        <v>262.77</v>
      </c>
      <c r="K7" s="8">
        <f t="shared" si="3"/>
        <v>262.99</v>
      </c>
      <c r="L7" s="6">
        <f t="shared" si="4"/>
        <v>0.38105117766516744</v>
      </c>
      <c r="M7" s="9">
        <f t="shared" si="5"/>
        <v>1.4489188853765065E-3</v>
      </c>
      <c r="N7" s="10">
        <f t="shared" si="6"/>
        <v>262.99</v>
      </c>
    </row>
    <row r="8" spans="1:14" ht="89.25">
      <c r="A8" s="24">
        <v>3</v>
      </c>
      <c r="B8" s="26" t="s">
        <v>23</v>
      </c>
      <c r="C8" s="25" t="s">
        <v>15</v>
      </c>
      <c r="D8" s="17">
        <v>3</v>
      </c>
      <c r="E8" s="18">
        <v>34.33</v>
      </c>
      <c r="F8" s="8">
        <f t="shared" si="0"/>
        <v>102.99</v>
      </c>
      <c r="G8" s="20">
        <v>35.21</v>
      </c>
      <c r="H8" s="8">
        <f t="shared" si="1"/>
        <v>105.63</v>
      </c>
      <c r="I8" s="20">
        <v>34.33</v>
      </c>
      <c r="J8" s="8">
        <f t="shared" si="2"/>
        <v>102.99</v>
      </c>
      <c r="K8" s="8">
        <f t="shared" si="3"/>
        <v>34.623333333333328</v>
      </c>
      <c r="L8" s="6">
        <f t="shared" si="4"/>
        <v>0.50806823688702452</v>
      </c>
      <c r="M8" s="9">
        <f t="shared" si="5"/>
        <v>1.4674157222114891E-2</v>
      </c>
      <c r="N8" s="10">
        <f t="shared" si="6"/>
        <v>103.85999999999999</v>
      </c>
    </row>
    <row r="9" spans="1:14" ht="51">
      <c r="A9" s="24">
        <v>4</v>
      </c>
      <c r="B9" s="26" t="s">
        <v>24</v>
      </c>
      <c r="C9" s="25" t="s">
        <v>15</v>
      </c>
      <c r="D9" s="17">
        <v>475</v>
      </c>
      <c r="E9" s="19">
        <v>1154.23</v>
      </c>
      <c r="F9" s="8">
        <f t="shared" si="0"/>
        <v>548259.25</v>
      </c>
      <c r="G9" s="20">
        <v>1154.3399999999999</v>
      </c>
      <c r="H9" s="8">
        <f t="shared" si="1"/>
        <v>548311.5</v>
      </c>
      <c r="I9" s="20">
        <v>1153.68</v>
      </c>
      <c r="J9" s="8">
        <f t="shared" si="2"/>
        <v>547998</v>
      </c>
      <c r="K9" s="8">
        <f t="shared" si="3"/>
        <v>1154.0833333333333</v>
      </c>
      <c r="L9" s="6">
        <f t="shared" si="4"/>
        <v>0.35360052790301277</v>
      </c>
      <c r="M9" s="9">
        <f t="shared" si="5"/>
        <v>3.0639081051600503E-4</v>
      </c>
      <c r="N9" s="10">
        <f t="shared" si="6"/>
        <v>548188</v>
      </c>
    </row>
    <row r="10" spans="1:14" ht="51">
      <c r="A10" s="24">
        <v>5</v>
      </c>
      <c r="B10" s="26" t="s">
        <v>25</v>
      </c>
      <c r="C10" s="25" t="s">
        <v>15</v>
      </c>
      <c r="D10" s="17">
        <v>141</v>
      </c>
      <c r="E10" s="19">
        <v>624.6</v>
      </c>
      <c r="F10" s="8">
        <f t="shared" si="0"/>
        <v>88068.6</v>
      </c>
      <c r="G10" s="20">
        <v>625.26</v>
      </c>
      <c r="H10" s="8">
        <f t="shared" si="1"/>
        <v>88161.66</v>
      </c>
      <c r="I10" s="20">
        <v>624.38</v>
      </c>
      <c r="J10" s="8">
        <f t="shared" si="2"/>
        <v>88037.58</v>
      </c>
      <c r="K10" s="8">
        <f t="shared" si="3"/>
        <v>624.74666666666678</v>
      </c>
      <c r="L10" s="6">
        <f t="shared" si="4"/>
        <v>0.45796651988254228</v>
      </c>
      <c r="M10" s="9">
        <f t="shared" si="5"/>
        <v>7.3304355880123495E-4</v>
      </c>
      <c r="N10" s="10">
        <f t="shared" si="6"/>
        <v>88089.75</v>
      </c>
    </row>
    <row r="11" spans="1:14" ht="63.75">
      <c r="A11" s="24">
        <v>6</v>
      </c>
      <c r="B11" s="26" t="s">
        <v>26</v>
      </c>
      <c r="C11" s="25" t="s">
        <v>15</v>
      </c>
      <c r="D11" s="17">
        <v>200</v>
      </c>
      <c r="E11" s="19">
        <v>202.29</v>
      </c>
      <c r="F11" s="8">
        <f t="shared" si="0"/>
        <v>40458</v>
      </c>
      <c r="G11" s="20">
        <v>203.17</v>
      </c>
      <c r="H11" s="8">
        <f t="shared" si="1"/>
        <v>40634</v>
      </c>
      <c r="I11" s="20">
        <v>202.51</v>
      </c>
      <c r="J11" s="8">
        <f t="shared" si="2"/>
        <v>40502</v>
      </c>
      <c r="K11" s="8">
        <f t="shared" si="3"/>
        <v>202.65666666666667</v>
      </c>
      <c r="L11" s="6">
        <f t="shared" si="4"/>
        <v>0.45796651986247161</v>
      </c>
      <c r="M11" s="9">
        <f t="shared" si="5"/>
        <v>2.2598147270217524E-3</v>
      </c>
      <c r="N11" s="10">
        <f t="shared" si="6"/>
        <v>40532</v>
      </c>
    </row>
    <row r="12" spans="1:14" ht="138" customHeight="1">
      <c r="A12" s="24">
        <v>7</v>
      </c>
      <c r="B12" s="26" t="s">
        <v>28</v>
      </c>
      <c r="C12" s="25" t="s">
        <v>15</v>
      </c>
      <c r="D12" s="17">
        <v>120</v>
      </c>
      <c r="E12" s="19">
        <v>562.53</v>
      </c>
      <c r="F12" s="8">
        <f t="shared" si="0"/>
        <v>67503.599999999991</v>
      </c>
      <c r="G12" s="20">
        <v>562.64</v>
      </c>
      <c r="H12" s="8">
        <f t="shared" si="1"/>
        <v>67516.800000000003</v>
      </c>
      <c r="I12" s="20">
        <v>561.76</v>
      </c>
      <c r="J12" s="8">
        <f t="shared" si="2"/>
        <v>67411.199999999997</v>
      </c>
      <c r="K12" s="8">
        <f t="shared" si="3"/>
        <v>562.31000000000006</v>
      </c>
      <c r="L12" s="6">
        <f t="shared" si="4"/>
        <v>0.47947888378946835</v>
      </c>
      <c r="M12" s="9">
        <f t="shared" si="5"/>
        <v>8.5269492591180716E-4</v>
      </c>
      <c r="N12" s="10">
        <f t="shared" si="6"/>
        <v>67477.2</v>
      </c>
    </row>
    <row r="13" spans="1:14" ht="25.5">
      <c r="A13" s="24">
        <v>8</v>
      </c>
      <c r="B13" s="26" t="s">
        <v>27</v>
      </c>
      <c r="C13" s="25" t="s">
        <v>15</v>
      </c>
      <c r="D13" s="17">
        <v>5</v>
      </c>
      <c r="E13" s="19">
        <v>279.72000000000003</v>
      </c>
      <c r="F13" s="8">
        <f t="shared" si="0"/>
        <v>1398.6000000000001</v>
      </c>
      <c r="G13" s="20">
        <v>280.38</v>
      </c>
      <c r="H13" s="8">
        <f t="shared" si="1"/>
        <v>1401.9</v>
      </c>
      <c r="I13" s="20">
        <v>279.72000000000003</v>
      </c>
      <c r="J13" s="8">
        <f t="shared" si="2"/>
        <v>1398.6000000000001</v>
      </c>
      <c r="K13" s="8">
        <f t="shared" si="3"/>
        <v>279.94</v>
      </c>
      <c r="L13" s="6">
        <f t="shared" si="4"/>
        <v>0.38105117766513463</v>
      </c>
      <c r="M13" s="9">
        <f t="shared" si="5"/>
        <v>1.3611887463925649E-3</v>
      </c>
      <c r="N13" s="10">
        <f t="shared" si="6"/>
        <v>1399.7</v>
      </c>
    </row>
    <row r="14" spans="1:14" ht="63.75">
      <c r="A14" s="24">
        <v>9</v>
      </c>
      <c r="B14" s="26" t="s">
        <v>29</v>
      </c>
      <c r="C14" s="25" t="s">
        <v>15</v>
      </c>
      <c r="D14" s="17">
        <v>130</v>
      </c>
      <c r="E14" s="19">
        <v>596.6</v>
      </c>
      <c r="F14" s="8">
        <f t="shared" si="0"/>
        <v>77558</v>
      </c>
      <c r="G14" s="20">
        <v>597.48</v>
      </c>
      <c r="H14" s="8">
        <f t="shared" si="1"/>
        <v>77672.400000000009</v>
      </c>
      <c r="I14" s="20">
        <v>596.6</v>
      </c>
      <c r="J14" s="8">
        <f t="shared" si="2"/>
        <v>77558</v>
      </c>
      <c r="K14" s="8">
        <f t="shared" si="3"/>
        <v>596.89333333333332</v>
      </c>
      <c r="L14" s="6">
        <f t="shared" si="4"/>
        <v>0.50806823688686809</v>
      </c>
      <c r="M14" s="9">
        <f t="shared" si="5"/>
        <v>8.5118765533797453E-4</v>
      </c>
      <c r="N14" s="10">
        <f t="shared" si="6"/>
        <v>77595.7</v>
      </c>
    </row>
    <row r="15" spans="1:14" ht="63.75">
      <c r="A15" s="24">
        <v>10</v>
      </c>
      <c r="B15" s="26" t="s">
        <v>30</v>
      </c>
      <c r="C15" s="25" t="s">
        <v>15</v>
      </c>
      <c r="D15" s="17">
        <v>88</v>
      </c>
      <c r="E15" s="19">
        <v>482.55</v>
      </c>
      <c r="F15" s="8">
        <f t="shared" si="0"/>
        <v>42464.4</v>
      </c>
      <c r="G15" s="20">
        <v>482.66</v>
      </c>
      <c r="H15" s="8">
        <f t="shared" si="1"/>
        <v>42474.080000000002</v>
      </c>
      <c r="I15" s="20">
        <v>482</v>
      </c>
      <c r="J15" s="8">
        <f t="shared" si="2"/>
        <v>42416</v>
      </c>
      <c r="K15" s="8">
        <f t="shared" si="3"/>
        <v>482.40333333333336</v>
      </c>
      <c r="L15" s="6">
        <f t="shared" si="4"/>
        <v>0.35360052790308649</v>
      </c>
      <c r="M15" s="9">
        <f t="shared" si="5"/>
        <v>7.3299768776422176E-4</v>
      </c>
      <c r="N15" s="10">
        <f t="shared" si="6"/>
        <v>42451.199999999997</v>
      </c>
    </row>
    <row r="16" spans="1:14" ht="51">
      <c r="A16" s="24">
        <v>11</v>
      </c>
      <c r="B16" s="23" t="s">
        <v>31</v>
      </c>
      <c r="C16" s="25" t="s">
        <v>15</v>
      </c>
      <c r="D16" s="17">
        <v>10</v>
      </c>
      <c r="E16" s="18">
        <v>318.33999999999997</v>
      </c>
      <c r="F16" s="8">
        <f t="shared" si="0"/>
        <v>3183.3999999999996</v>
      </c>
      <c r="G16" s="20">
        <v>319</v>
      </c>
      <c r="H16" s="8">
        <f t="shared" si="1"/>
        <v>3190</v>
      </c>
      <c r="I16" s="20">
        <v>318.33999999999997</v>
      </c>
      <c r="J16" s="8">
        <f t="shared" si="2"/>
        <v>3183.3999999999996</v>
      </c>
      <c r="K16" s="8">
        <f t="shared" si="3"/>
        <v>318.55999999999995</v>
      </c>
      <c r="L16" s="6">
        <f t="shared" si="4"/>
        <v>0.38105117766516744</v>
      </c>
      <c r="M16" s="9">
        <f t="shared" si="5"/>
        <v>1.1961676847851818E-3</v>
      </c>
      <c r="N16" s="10">
        <f t="shared" si="6"/>
        <v>3185.6</v>
      </c>
    </row>
    <row r="17" spans="1:14">
      <c r="A17" s="11"/>
      <c r="B17" s="15" t="s">
        <v>10</v>
      </c>
      <c r="C17" s="12"/>
      <c r="D17" s="13"/>
      <c r="E17" s="14"/>
      <c r="F17" s="14">
        <f>SUM(F6:F16)</f>
        <v>870366.26</v>
      </c>
      <c r="G17" s="14"/>
      <c r="H17" s="14">
        <f>SUM(H6:H16)</f>
        <v>870838.60000000009</v>
      </c>
      <c r="I17" s="14"/>
      <c r="J17" s="14">
        <f>SUM(J6:J16)</f>
        <v>869973.34</v>
      </c>
      <c r="K17" s="14"/>
      <c r="L17" s="14"/>
      <c r="M17" s="14"/>
      <c r="N17" s="14">
        <f>SUM(N6:N16)</f>
        <v>870391.54999999981</v>
      </c>
    </row>
    <row r="21" spans="1:14" s="22" customFormat="1" ht="15.75">
      <c r="A21" s="21"/>
      <c r="B21" s="31" t="s">
        <v>18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</sheetData>
  <mergeCells count="16">
    <mergeCell ref="A1:N1"/>
    <mergeCell ref="B21:N2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2022-10-05T12:27:31Z</cp:lastPrinted>
  <dcterms:created xsi:type="dcterms:W3CDTF">2018-12-14T15:08:00Z</dcterms:created>
  <dcterms:modified xsi:type="dcterms:W3CDTF">2022-10-06T07:56:04Z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