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GoBack" localSheetId="0">НМЦК!$B$7</definedName>
    <definedName name="_xlnm._FilterDatabase" localSheetId="0" hidden="1">НМЦК!$A$6:$N$6</definedName>
    <definedName name="_xlnm.Print_Area" localSheetId="0">НМЦК!$A$1:$N$42</definedName>
  </definedNames>
  <calcPr calcId="114210"/>
</workbook>
</file>

<file path=xl/calcChain.xml><?xml version="1.0" encoding="utf-8"?>
<calcChain xmlns="http://schemas.openxmlformats.org/spreadsheetml/2006/main">
  <c r="F24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5"/>
  <c r="F26"/>
  <c r="F27"/>
  <c r="F28"/>
  <c r="F29"/>
  <c r="F30"/>
  <c r="F31"/>
  <c r="F32"/>
  <c r="F33"/>
  <c r="F34"/>
  <c r="F35"/>
  <c r="F36"/>
  <c r="F37"/>
  <c r="F38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K25"/>
  <c r="N25"/>
  <c r="K26"/>
  <c r="N26"/>
  <c r="K27"/>
  <c r="N27"/>
  <c r="K28"/>
  <c r="N28"/>
  <c r="K29"/>
  <c r="N29"/>
  <c r="K30"/>
  <c r="N30"/>
  <c r="K31"/>
  <c r="N31"/>
  <c r="K32"/>
  <c r="N32"/>
  <c r="K33"/>
  <c r="N33"/>
  <c r="K34"/>
  <c r="N34"/>
  <c r="K35"/>
  <c r="N35"/>
  <c r="K36"/>
  <c r="N36"/>
  <c r="K37"/>
  <c r="N37"/>
  <c r="L8"/>
  <c r="L9"/>
  <c r="M9"/>
  <c r="L10"/>
  <c r="L11"/>
  <c r="M11"/>
  <c r="L12"/>
  <c r="L13"/>
  <c r="M13"/>
  <c r="L14"/>
  <c r="L15"/>
  <c r="M15"/>
  <c r="L16"/>
  <c r="L17"/>
  <c r="L18"/>
  <c r="L19"/>
  <c r="M19"/>
  <c r="L20"/>
  <c r="L21"/>
  <c r="L22"/>
  <c r="L23"/>
  <c r="L24"/>
  <c r="L25"/>
  <c r="L26"/>
  <c r="L27"/>
  <c r="M27"/>
  <c r="L28"/>
  <c r="L29"/>
  <c r="M29"/>
  <c r="L30"/>
  <c r="L31"/>
  <c r="M31"/>
  <c r="L32"/>
  <c r="L33"/>
  <c r="L34"/>
  <c r="L35"/>
  <c r="L36"/>
  <c r="L3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L7"/>
  <c r="K7"/>
  <c r="N7"/>
  <c r="J7"/>
  <c r="H7"/>
  <c r="L6"/>
  <c r="K6"/>
  <c r="N6"/>
  <c r="J6"/>
  <c r="H6"/>
  <c r="M24"/>
  <c r="M23"/>
  <c r="M21"/>
  <c r="M8"/>
  <c r="M37"/>
  <c r="M32"/>
  <c r="M28"/>
  <c r="M25"/>
  <c r="M20"/>
  <c r="M17"/>
  <c r="M16"/>
  <c r="M12"/>
  <c r="M36"/>
  <c r="M35"/>
  <c r="M34"/>
  <c r="M30"/>
  <c r="M26"/>
  <c r="M22"/>
  <c r="M18"/>
  <c r="M14"/>
  <c r="M10"/>
  <c r="M33"/>
  <c r="H38"/>
  <c r="J38"/>
  <c r="M7"/>
  <c r="M6"/>
  <c r="N38"/>
</calcChain>
</file>

<file path=xl/sharedStrings.xml><?xml version="1.0" encoding="utf-8"?>
<sst xmlns="http://schemas.openxmlformats.org/spreadsheetml/2006/main" count="87" uniqueCount="54">
  <si>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</si>
  <si>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</si>
  <si>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</si>
  <si>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</si>
  <si>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</si>
  <si>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</si>
  <si>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</si>
  <si>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</si>
  <si>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</si>
  <si>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</si>
  <si>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</si>
  <si>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</si>
  <si>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</si>
  <si>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</si>
  <si>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Глицерин 1 литр</t>
  </si>
  <si>
    <t>Набор</t>
  </si>
  <si>
    <t>л</t>
  </si>
  <si>
    <t xml:space="preserve"> Поставка лабораторной посуды и принадлежностей</t>
  </si>
  <si>
    <t>Источник 1
 КП № 490 от 30.12.2022</t>
  </si>
  <si>
    <t>Источник 2
 КП № 352 от 23.12.2022</t>
  </si>
  <si>
    <t>Источник 3
 КП № 1849 от 08.12.2022</t>
  </si>
  <si>
    <t xml:space="preserve">Чашки Петри не более d 100 мм пластик, стерильные.    </t>
  </si>
  <si>
    <t>Пробирка ПП</t>
  </si>
  <si>
    <r>
      <t>Пипетка Пастера ПП, стерильная v=1мл, в индивидуальной упаковке</t>
    </r>
    <r>
      <rPr>
        <i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 </t>
    </r>
  </si>
  <si>
    <t>Петля для микробиологической инокуляции</t>
  </si>
  <si>
    <t>Шпатель для бактериологии</t>
  </si>
  <si>
    <t>Пробирка стекло</t>
  </si>
  <si>
    <t>Пробка целлюлозная 7</t>
  </si>
  <si>
    <t xml:space="preserve">Пробка Целлюлозная </t>
  </si>
  <si>
    <t>Пробка целлюлозная</t>
  </si>
  <si>
    <t>Наконечники</t>
  </si>
  <si>
    <t xml:space="preserve">Коробка стерилизационная </t>
  </si>
  <si>
    <t>Стекло предметное</t>
  </si>
  <si>
    <t>Азопирам</t>
  </si>
  <si>
    <t>Бумага для термозаписи</t>
  </si>
  <si>
    <t xml:space="preserve">Фильтрованная бумага </t>
  </si>
  <si>
    <t>Ланцеты детские «Medlance plus “Экстра» одноразовый, 21 G*2,4 мм, зеленый, №200</t>
  </si>
  <si>
    <t>Крафт-пакеты</t>
  </si>
  <si>
    <t>Раствор Люголя концентрированный 100 мл 1%</t>
  </si>
  <si>
    <t>Масло иммерсионное</t>
  </si>
  <si>
    <t>Штатив д/пробирок 10-18 мм, 50 гнезд, с силиконовыми фиксаторами</t>
  </si>
  <si>
    <t xml:space="preserve">Контейнеры для ликвора </t>
  </si>
  <si>
    <t>Пробирки микроцентрифужные (эпиндорфа) с крышкой</t>
  </si>
  <si>
    <t>Анализатор крови биохимический</t>
  </si>
  <si>
    <t xml:space="preserve">Дозатор одноканальный переменного объема </t>
  </si>
  <si>
    <t xml:space="preserve">Дозатор многоканальный цветовой код оранжевый. </t>
  </si>
  <si>
    <t xml:space="preserve">Дозатор 20-200 мкл автоклавируемый одноканальный переменного объема </t>
  </si>
  <si>
    <t>Дозатор 10-100 мкл автоклавируемый одноканальный переменного объема</t>
  </si>
  <si>
    <t>NaOCl 5% - 100 мл</t>
  </si>
  <si>
    <t>(20 шт./уп)</t>
  </si>
  <si>
    <t>шт</t>
  </si>
  <si>
    <t>Рулон</t>
  </si>
  <si>
    <t>Кг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</si>
  <si>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1 734 868,70 рублей </t>
    </r>
    <r>
      <rPr>
        <sz val="12"/>
        <rFont val="Times New Roman"/>
        <family val="1"/>
        <charset val="204"/>
      </rPr>
      <t>(Один миллион семьсот тридцать четыре тысячи восемьсот шестьдесят восемь рублей 70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</si>
</sst>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32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9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30" fillId="0" borderId="0"/>
    <xf numFmtId="0" fontId="3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Border="0" applyProtection="0"/>
  </cellStyleXfs>
  <cellXfs count="47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18" fillId="9" borderId="3" xfId="0" applyNumberFormat="1" applyFont="1" applyFill="1" applyBorder="1" applyAlignment="1">
      <alignment horizontal="center" vertical="center"/>
    </xf>
    <xf numFmtId="4" fontId="23" fillId="9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9" borderId="4" xfId="0" applyNumberFormat="1" applyFont="1" applyFill="1" applyBorder="1" applyAlignment="1">
      <alignment horizontal="center" vertical="center" wrapText="1"/>
    </xf>
    <xf numFmtId="4" fontId="18" fillId="9" borderId="5" xfId="0" applyNumberFormat="1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23" fillId="9" borderId="5" xfId="0" applyNumberFormat="1" applyFont="1" applyFill="1" applyBorder="1" applyAlignment="1">
      <alignment horizontal="center" vertical="center" wrapText="1"/>
    </xf>
    <xf numFmtId="3" fontId="23" fillId="9" borderId="6" xfId="0" applyNumberFormat="1" applyFont="1" applyFill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7" fillId="0" borderId="2" xfId="0" applyFont="1" applyBorder="1" applyAlignment="1">
      <alignment wrapText="1"/>
    </xf>
    <xf numFmtId="0" fontId="2" fillId="9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18" fillId="9" borderId="3" xfId="0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7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7" xfId="0" applyNumberFormat="1" applyFont="1" applyFill="1" applyBorder="1" applyAlignment="1">
      <alignment horizontal="center" vertical="center" wrapText="1"/>
    </xf>
    <xf numFmtId="4" fontId="18" fillId="0" borderId="7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7" xfId="0" applyNumberFormat="1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9050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905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905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9050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37</xdr:row>
      <xdr:rowOff>0</xdr:rowOff>
    </xdr:from>
    <xdr:to>
      <xdr:col>13</xdr:col>
      <xdr:colOff>1390650</xdr:colOff>
      <xdr:row>37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86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N41"/>
  <sheetViews>
    <sheetView tabSelected="1" zoomScaleNormal="77" workbookViewId="0">
      <selection activeCell="J31" sqref="J31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92" width="8.85546875" style="5" customWidth="1"/>
    <col min="93" max="216" width="8.85546875" style="1" customWidth="1"/>
    <col min="217" max="16384" width="9.140625" style="1"/>
  </cols>
  <sheetData>
    <row r="1" spans="1:14" ht="30.7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35.25" customHeight="1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38.25">
      <c r="A3" s="41" t="s">
        <v>1</v>
      </c>
      <c r="B3" s="43" t="s">
        <v>10</v>
      </c>
      <c r="C3" s="45" t="s">
        <v>7</v>
      </c>
      <c r="D3" s="38" t="s">
        <v>6</v>
      </c>
      <c r="E3" s="31" t="s">
        <v>2</v>
      </c>
      <c r="F3" s="31"/>
      <c r="G3" s="31"/>
      <c r="H3" s="31"/>
      <c r="I3" s="31"/>
      <c r="J3" s="31"/>
      <c r="K3" s="31" t="s">
        <v>3</v>
      </c>
      <c r="L3" s="31"/>
      <c r="M3" s="31"/>
      <c r="N3" s="7" t="s">
        <v>4</v>
      </c>
    </row>
    <row r="4" spans="1:14" ht="45.75" customHeight="1">
      <c r="A4" s="41"/>
      <c r="B4" s="43"/>
      <c r="C4" s="45"/>
      <c r="D4" s="38"/>
      <c r="E4" s="7" t="s">
        <v>12</v>
      </c>
      <c r="F4" s="7" t="s">
        <v>13</v>
      </c>
      <c r="G4" s="7" t="s">
        <v>12</v>
      </c>
      <c r="H4" s="7" t="s">
        <v>13</v>
      </c>
      <c r="I4" s="7" t="s">
        <v>12</v>
      </c>
      <c r="J4" s="7" t="s">
        <v>13</v>
      </c>
      <c r="K4" s="31" t="s">
        <v>8</v>
      </c>
      <c r="L4" s="31" t="s">
        <v>5</v>
      </c>
      <c r="M4" s="31" t="s">
        <v>9</v>
      </c>
      <c r="N4" s="33" t="s">
        <v>11</v>
      </c>
    </row>
    <row r="5" spans="1:14" ht="55.5" customHeight="1">
      <c r="A5" s="42"/>
      <c r="B5" s="44"/>
      <c r="C5" s="46"/>
      <c r="D5" s="39"/>
      <c r="E5" s="35" t="s">
        <v>18</v>
      </c>
      <c r="F5" s="35"/>
      <c r="G5" s="35" t="s">
        <v>19</v>
      </c>
      <c r="H5" s="35"/>
      <c r="I5" s="35" t="s">
        <v>20</v>
      </c>
      <c r="J5" s="35"/>
      <c r="K5" s="32"/>
      <c r="L5" s="32"/>
      <c r="M5" s="32"/>
      <c r="N5" s="34"/>
    </row>
    <row r="6" spans="1:14" ht="25.5">
      <c r="A6" s="20">
        <v>1</v>
      </c>
      <c r="B6" s="26" t="s">
        <v>21</v>
      </c>
      <c r="C6" s="29" t="s">
        <v>49</v>
      </c>
      <c r="D6" s="30">
        <v>16000</v>
      </c>
      <c r="E6" s="8">
        <v>13.5</v>
      </c>
      <c r="F6" s="8">
        <f>D6*E6</f>
        <v>216000</v>
      </c>
      <c r="G6" s="17">
        <v>13</v>
      </c>
      <c r="H6" s="19">
        <f t="shared" ref="H6:H37" si="0">G6*D6</f>
        <v>208000</v>
      </c>
      <c r="I6" s="17">
        <v>14</v>
      </c>
      <c r="J6" s="15">
        <f t="shared" ref="J6:J37" si="1">I6*D6</f>
        <v>224000</v>
      </c>
      <c r="K6" s="11">
        <f t="shared" ref="K6:K37" si="2">(E6+G6+I6)/3</f>
        <v>13.5</v>
      </c>
      <c r="L6" s="12">
        <f t="shared" ref="L6:L37" si="3">STDEV(E6,G6,I6)</f>
        <v>0.5</v>
      </c>
      <c r="M6" s="13">
        <f t="shared" ref="M6:M37" si="4">L6/K6</f>
        <v>3.7037037037037035E-2</v>
      </c>
      <c r="N6" s="14">
        <f t="shared" ref="N6:N37" si="5">ROUND(K6,2)*D6</f>
        <v>216000</v>
      </c>
    </row>
    <row r="7" spans="1:14">
      <c r="A7" s="20">
        <v>2</v>
      </c>
      <c r="B7" s="26" t="s">
        <v>22</v>
      </c>
      <c r="C7" s="29" t="s">
        <v>50</v>
      </c>
      <c r="D7" s="30">
        <v>8000</v>
      </c>
      <c r="E7" s="8">
        <v>25.5</v>
      </c>
      <c r="F7" s="8">
        <f t="shared" ref="F7:F37" si="6">D7*E7</f>
        <v>204000</v>
      </c>
      <c r="G7" s="17">
        <v>25.5</v>
      </c>
      <c r="H7" s="19">
        <f t="shared" si="0"/>
        <v>204000</v>
      </c>
      <c r="I7" s="17">
        <v>26.5</v>
      </c>
      <c r="J7" s="15">
        <f t="shared" si="1"/>
        <v>212000</v>
      </c>
      <c r="K7" s="11">
        <f t="shared" si="2"/>
        <v>25.833333333333332</v>
      </c>
      <c r="L7" s="12">
        <f t="shared" si="3"/>
        <v>0.57735026918965859</v>
      </c>
      <c r="M7" s="13">
        <f t="shared" si="4"/>
        <v>2.2349042678309367E-2</v>
      </c>
      <c r="N7" s="14">
        <f t="shared" si="5"/>
        <v>206640</v>
      </c>
    </row>
    <row r="8" spans="1:14" ht="25.5">
      <c r="A8" s="20">
        <v>3</v>
      </c>
      <c r="B8" s="26" t="s">
        <v>23</v>
      </c>
      <c r="C8" s="29" t="s">
        <v>50</v>
      </c>
      <c r="D8" s="30">
        <v>6000</v>
      </c>
      <c r="E8" s="8">
        <v>9.5</v>
      </c>
      <c r="F8" s="8">
        <f t="shared" si="6"/>
        <v>57000</v>
      </c>
      <c r="G8" s="17">
        <v>10</v>
      </c>
      <c r="H8" s="19">
        <f t="shared" si="0"/>
        <v>60000</v>
      </c>
      <c r="I8" s="17">
        <v>10.5</v>
      </c>
      <c r="J8" s="15">
        <f t="shared" si="1"/>
        <v>63000</v>
      </c>
      <c r="K8" s="11">
        <f t="shared" si="2"/>
        <v>10</v>
      </c>
      <c r="L8" s="12">
        <f t="shared" si="3"/>
        <v>0.5</v>
      </c>
      <c r="M8" s="13">
        <f t="shared" si="4"/>
        <v>0.05</v>
      </c>
      <c r="N8" s="14">
        <f t="shared" si="5"/>
        <v>60000</v>
      </c>
    </row>
    <row r="9" spans="1:14">
      <c r="A9" s="20">
        <v>4</v>
      </c>
      <c r="B9" s="26" t="s">
        <v>24</v>
      </c>
      <c r="C9" s="29" t="s">
        <v>50</v>
      </c>
      <c r="D9" s="30">
        <v>10000</v>
      </c>
      <c r="E9" s="8">
        <v>7</v>
      </c>
      <c r="F9" s="8">
        <f t="shared" si="6"/>
        <v>70000</v>
      </c>
      <c r="G9" s="17">
        <v>7</v>
      </c>
      <c r="H9" s="19">
        <f t="shared" si="0"/>
        <v>70000</v>
      </c>
      <c r="I9" s="17">
        <v>8</v>
      </c>
      <c r="J9" s="15">
        <f t="shared" si="1"/>
        <v>80000</v>
      </c>
      <c r="K9" s="11">
        <f t="shared" si="2"/>
        <v>7.333333333333333</v>
      </c>
      <c r="L9" s="12">
        <f t="shared" si="3"/>
        <v>0.57735026918962162</v>
      </c>
      <c r="M9" s="13">
        <f t="shared" si="4"/>
        <v>7.8729582162221132E-2</v>
      </c>
      <c r="N9" s="14">
        <f t="shared" si="5"/>
        <v>73300</v>
      </c>
    </row>
    <row r="10" spans="1:14">
      <c r="A10" s="20">
        <v>5</v>
      </c>
      <c r="B10" s="26" t="s">
        <v>24</v>
      </c>
      <c r="C10" s="29" t="s">
        <v>50</v>
      </c>
      <c r="D10" s="30">
        <v>48000</v>
      </c>
      <c r="E10" s="8">
        <v>5.5</v>
      </c>
      <c r="F10" s="8">
        <f t="shared" si="6"/>
        <v>264000</v>
      </c>
      <c r="G10" s="17">
        <v>6</v>
      </c>
      <c r="H10" s="19">
        <f t="shared" si="0"/>
        <v>288000</v>
      </c>
      <c r="I10" s="17">
        <v>6.5</v>
      </c>
      <c r="J10" s="15">
        <f t="shared" si="1"/>
        <v>312000</v>
      </c>
      <c r="K10" s="11">
        <f t="shared" si="2"/>
        <v>6</v>
      </c>
      <c r="L10" s="12">
        <f t="shared" si="3"/>
        <v>0.5</v>
      </c>
      <c r="M10" s="13">
        <f t="shared" si="4"/>
        <v>8.3333333333333329E-2</v>
      </c>
      <c r="N10" s="14">
        <f t="shared" si="5"/>
        <v>288000</v>
      </c>
    </row>
    <row r="11" spans="1:14">
      <c r="A11" s="20">
        <v>6</v>
      </c>
      <c r="B11" s="26" t="s">
        <v>25</v>
      </c>
      <c r="C11" s="29" t="s">
        <v>50</v>
      </c>
      <c r="D11" s="30">
        <v>3000</v>
      </c>
      <c r="E11" s="8">
        <v>20</v>
      </c>
      <c r="F11" s="8">
        <f t="shared" si="6"/>
        <v>60000</v>
      </c>
      <c r="G11" s="17">
        <v>20</v>
      </c>
      <c r="H11" s="19">
        <f t="shared" si="0"/>
        <v>60000</v>
      </c>
      <c r="I11" s="17">
        <v>21</v>
      </c>
      <c r="J11" s="15">
        <f t="shared" si="1"/>
        <v>63000</v>
      </c>
      <c r="K11" s="11">
        <f t="shared" si="2"/>
        <v>20.333333333333332</v>
      </c>
      <c r="L11" s="12">
        <f t="shared" si="3"/>
        <v>0.57735026918965859</v>
      </c>
      <c r="M11" s="13">
        <f t="shared" si="4"/>
        <v>2.8394275533917636E-2</v>
      </c>
      <c r="N11" s="14">
        <f t="shared" si="5"/>
        <v>60989.999999999993</v>
      </c>
    </row>
    <row r="12" spans="1:14">
      <c r="A12" s="20">
        <v>7</v>
      </c>
      <c r="B12" s="26" t="s">
        <v>26</v>
      </c>
      <c r="C12" s="29" t="s">
        <v>50</v>
      </c>
      <c r="D12" s="30">
        <v>500</v>
      </c>
      <c r="E12" s="8">
        <v>23.5</v>
      </c>
      <c r="F12" s="8">
        <f t="shared" si="6"/>
        <v>11750</v>
      </c>
      <c r="G12" s="17">
        <v>24</v>
      </c>
      <c r="H12" s="19">
        <f t="shared" si="0"/>
        <v>12000</v>
      </c>
      <c r="I12" s="17">
        <v>24.5</v>
      </c>
      <c r="J12" s="15">
        <f t="shared" si="1"/>
        <v>12250</v>
      </c>
      <c r="K12" s="11">
        <f t="shared" si="2"/>
        <v>24</v>
      </c>
      <c r="L12" s="12">
        <f t="shared" si="3"/>
        <v>0.5</v>
      </c>
      <c r="M12" s="13">
        <f t="shared" si="4"/>
        <v>2.0833333333333332E-2</v>
      </c>
      <c r="N12" s="14">
        <f t="shared" si="5"/>
        <v>12000</v>
      </c>
    </row>
    <row r="13" spans="1:14">
      <c r="A13" s="20">
        <v>8</v>
      </c>
      <c r="B13" s="26" t="s">
        <v>27</v>
      </c>
      <c r="C13" s="29" t="s">
        <v>50</v>
      </c>
      <c r="D13" s="30">
        <v>2000</v>
      </c>
      <c r="E13" s="8">
        <v>21</v>
      </c>
      <c r="F13" s="8">
        <f t="shared" si="6"/>
        <v>42000</v>
      </c>
      <c r="G13" s="17">
        <v>21</v>
      </c>
      <c r="H13" s="19">
        <f t="shared" si="0"/>
        <v>42000</v>
      </c>
      <c r="I13" s="17">
        <v>22</v>
      </c>
      <c r="J13" s="15">
        <f t="shared" si="1"/>
        <v>44000</v>
      </c>
      <c r="K13" s="11">
        <f t="shared" si="2"/>
        <v>21.333333333333332</v>
      </c>
      <c r="L13" s="12">
        <f t="shared" si="3"/>
        <v>0.57735026918965859</v>
      </c>
      <c r="M13" s="13">
        <f t="shared" si="4"/>
        <v>2.7063293868265247E-2</v>
      </c>
      <c r="N13" s="14">
        <f t="shared" si="5"/>
        <v>42660</v>
      </c>
    </row>
    <row r="14" spans="1:14">
      <c r="A14" s="20">
        <v>9</v>
      </c>
      <c r="B14" s="26" t="s">
        <v>28</v>
      </c>
      <c r="C14" s="29" t="s">
        <v>50</v>
      </c>
      <c r="D14" s="30">
        <v>400</v>
      </c>
      <c r="E14" s="8">
        <v>30</v>
      </c>
      <c r="F14" s="8">
        <f t="shared" si="6"/>
        <v>12000</v>
      </c>
      <c r="G14" s="17">
        <v>32.5</v>
      </c>
      <c r="H14" s="19">
        <f t="shared" si="0"/>
        <v>13000</v>
      </c>
      <c r="I14" s="17">
        <v>32</v>
      </c>
      <c r="J14" s="15">
        <f t="shared" si="1"/>
        <v>12800</v>
      </c>
      <c r="K14" s="11">
        <f t="shared" si="2"/>
        <v>31.5</v>
      </c>
      <c r="L14" s="12">
        <f t="shared" si="3"/>
        <v>1.3228756555322954</v>
      </c>
      <c r="M14" s="13">
        <f t="shared" si="4"/>
        <v>4.1996052556580808E-2</v>
      </c>
      <c r="N14" s="14">
        <f t="shared" si="5"/>
        <v>12600</v>
      </c>
    </row>
    <row r="15" spans="1:14">
      <c r="A15" s="20">
        <v>10</v>
      </c>
      <c r="B15" s="26" t="s">
        <v>29</v>
      </c>
      <c r="C15" s="29" t="s">
        <v>50</v>
      </c>
      <c r="D15" s="30">
        <v>100</v>
      </c>
      <c r="E15" s="8">
        <v>35</v>
      </c>
      <c r="F15" s="8">
        <f t="shared" si="6"/>
        <v>3500</v>
      </c>
      <c r="G15" s="17">
        <v>36.5</v>
      </c>
      <c r="H15" s="19">
        <f t="shared" si="0"/>
        <v>3650</v>
      </c>
      <c r="I15" s="17">
        <v>37</v>
      </c>
      <c r="J15" s="15">
        <f t="shared" si="1"/>
        <v>3700</v>
      </c>
      <c r="K15" s="11">
        <f t="shared" si="2"/>
        <v>36.166666666666664</v>
      </c>
      <c r="L15" s="12">
        <f t="shared" si="3"/>
        <v>1.0408329997330299</v>
      </c>
      <c r="M15" s="13">
        <f t="shared" si="4"/>
        <v>2.877879261934645E-2</v>
      </c>
      <c r="N15" s="14">
        <f t="shared" si="5"/>
        <v>3617</v>
      </c>
    </row>
    <row r="16" spans="1:14">
      <c r="A16" s="20">
        <v>11</v>
      </c>
      <c r="B16" s="26" t="s">
        <v>30</v>
      </c>
      <c r="C16" s="29" t="s">
        <v>50</v>
      </c>
      <c r="D16" s="30">
        <v>100</v>
      </c>
      <c r="E16" s="8">
        <v>8</v>
      </c>
      <c r="F16" s="8">
        <f t="shared" si="6"/>
        <v>800</v>
      </c>
      <c r="G16" s="17">
        <v>10</v>
      </c>
      <c r="H16" s="19">
        <f t="shared" si="0"/>
        <v>1000</v>
      </c>
      <c r="I16" s="17">
        <v>10</v>
      </c>
      <c r="J16" s="15">
        <f t="shared" si="1"/>
        <v>1000</v>
      </c>
      <c r="K16" s="11">
        <f t="shared" si="2"/>
        <v>9.3333333333333339</v>
      </c>
      <c r="L16" s="12">
        <f t="shared" si="3"/>
        <v>1.1547005383792557</v>
      </c>
      <c r="M16" s="13">
        <f t="shared" si="4"/>
        <v>0.12371791482634882</v>
      </c>
      <c r="N16" s="14">
        <f t="shared" si="5"/>
        <v>933</v>
      </c>
    </row>
    <row r="17" spans="1:14">
      <c r="A17" s="20">
        <v>12</v>
      </c>
      <c r="B17" s="26" t="s">
        <v>30</v>
      </c>
      <c r="C17" s="29" t="s">
        <v>50</v>
      </c>
      <c r="D17" s="30">
        <v>100</v>
      </c>
      <c r="E17" s="8">
        <v>11</v>
      </c>
      <c r="F17" s="8">
        <f t="shared" si="6"/>
        <v>1100</v>
      </c>
      <c r="G17" s="17">
        <v>11</v>
      </c>
      <c r="H17" s="19">
        <f t="shared" si="0"/>
        <v>1100</v>
      </c>
      <c r="I17" s="17">
        <v>12</v>
      </c>
      <c r="J17" s="15">
        <f t="shared" si="1"/>
        <v>1200</v>
      </c>
      <c r="K17" s="11">
        <f t="shared" si="2"/>
        <v>11.333333333333334</v>
      </c>
      <c r="L17" s="12">
        <f t="shared" si="3"/>
        <v>0.57735026918963395</v>
      </c>
      <c r="M17" s="13">
        <f t="shared" si="4"/>
        <v>5.0942670810850049E-2</v>
      </c>
      <c r="N17" s="14">
        <f t="shared" si="5"/>
        <v>1133</v>
      </c>
    </row>
    <row r="18" spans="1:14">
      <c r="A18" s="20">
        <v>13</v>
      </c>
      <c r="B18" s="26" t="s">
        <v>31</v>
      </c>
      <c r="C18" s="29" t="s">
        <v>50</v>
      </c>
      <c r="D18" s="30">
        <v>3</v>
      </c>
      <c r="E18" s="8">
        <v>5200</v>
      </c>
      <c r="F18" s="8">
        <f t="shared" si="6"/>
        <v>15600</v>
      </c>
      <c r="G18" s="17">
        <v>5450</v>
      </c>
      <c r="H18" s="19">
        <f t="shared" si="0"/>
        <v>16350</v>
      </c>
      <c r="I18" s="17">
        <v>5500</v>
      </c>
      <c r="J18" s="15">
        <f t="shared" si="1"/>
        <v>16500</v>
      </c>
      <c r="K18" s="11">
        <f t="shared" si="2"/>
        <v>5383.333333333333</v>
      </c>
      <c r="L18" s="12">
        <f t="shared" si="3"/>
        <v>160.72751268322364</v>
      </c>
      <c r="M18" s="13">
        <f t="shared" si="4"/>
        <v>2.9856503904004392E-2</v>
      </c>
      <c r="N18" s="14">
        <f t="shared" si="5"/>
        <v>16149.99</v>
      </c>
    </row>
    <row r="19" spans="1:14">
      <c r="A19" s="20">
        <v>14</v>
      </c>
      <c r="B19" s="26" t="s">
        <v>32</v>
      </c>
      <c r="C19" s="29" t="s">
        <v>50</v>
      </c>
      <c r="D19" s="30">
        <v>20000</v>
      </c>
      <c r="E19" s="8">
        <v>6.5</v>
      </c>
      <c r="F19" s="8">
        <f t="shared" si="6"/>
        <v>130000</v>
      </c>
      <c r="G19" s="17">
        <v>6.5</v>
      </c>
      <c r="H19" s="19">
        <f t="shared" si="0"/>
        <v>130000</v>
      </c>
      <c r="I19" s="17">
        <v>7.5</v>
      </c>
      <c r="J19" s="15">
        <f t="shared" si="1"/>
        <v>150000</v>
      </c>
      <c r="K19" s="11">
        <f t="shared" si="2"/>
        <v>6.833333333333333</v>
      </c>
      <c r="L19" s="12">
        <f t="shared" si="3"/>
        <v>0.57735026918962162</v>
      </c>
      <c r="M19" s="13">
        <f t="shared" si="4"/>
        <v>8.449028329604219E-2</v>
      </c>
      <c r="N19" s="14">
        <f t="shared" si="5"/>
        <v>136600</v>
      </c>
    </row>
    <row r="20" spans="1:14">
      <c r="A20" s="20">
        <v>15</v>
      </c>
      <c r="B20" s="26" t="s">
        <v>33</v>
      </c>
      <c r="C20" s="29" t="s">
        <v>15</v>
      </c>
      <c r="D20" s="30">
        <v>4</v>
      </c>
      <c r="E20" s="8">
        <v>350</v>
      </c>
      <c r="F20" s="8">
        <f t="shared" si="6"/>
        <v>1400</v>
      </c>
      <c r="G20" s="17">
        <v>350</v>
      </c>
      <c r="H20" s="19">
        <f t="shared" si="0"/>
        <v>1400</v>
      </c>
      <c r="I20" s="17">
        <v>360</v>
      </c>
      <c r="J20" s="15">
        <f t="shared" si="1"/>
        <v>1440</v>
      </c>
      <c r="K20" s="11">
        <f t="shared" si="2"/>
        <v>353.33333333333331</v>
      </c>
      <c r="L20" s="12">
        <f t="shared" si="3"/>
        <v>5.7735026918970975</v>
      </c>
      <c r="M20" s="13">
        <f t="shared" si="4"/>
        <v>1.6340101958199335E-2</v>
      </c>
      <c r="N20" s="14">
        <f t="shared" si="5"/>
        <v>1413.32</v>
      </c>
    </row>
    <row r="21" spans="1:14">
      <c r="A21" s="20">
        <v>16</v>
      </c>
      <c r="B21" s="26" t="s">
        <v>34</v>
      </c>
      <c r="C21" s="29" t="s">
        <v>51</v>
      </c>
      <c r="D21" s="30">
        <v>60</v>
      </c>
      <c r="E21" s="8">
        <v>176</v>
      </c>
      <c r="F21" s="8">
        <f t="shared" si="6"/>
        <v>10560</v>
      </c>
      <c r="G21" s="17">
        <v>175</v>
      </c>
      <c r="H21" s="19">
        <f t="shared" si="0"/>
        <v>10500</v>
      </c>
      <c r="I21" s="17">
        <v>180</v>
      </c>
      <c r="J21" s="15">
        <f t="shared" si="1"/>
        <v>10800</v>
      </c>
      <c r="K21" s="11">
        <f t="shared" si="2"/>
        <v>177</v>
      </c>
      <c r="L21" s="12">
        <f t="shared" si="3"/>
        <v>2.6457513110645907</v>
      </c>
      <c r="M21" s="13">
        <f t="shared" si="4"/>
        <v>1.4947747520138931E-2</v>
      </c>
      <c r="N21" s="14">
        <f t="shared" si="5"/>
        <v>10620</v>
      </c>
    </row>
    <row r="22" spans="1:14">
      <c r="A22" s="20">
        <v>17</v>
      </c>
      <c r="B22" s="26" t="s">
        <v>35</v>
      </c>
      <c r="C22" s="29" t="s">
        <v>52</v>
      </c>
      <c r="D22" s="30">
        <v>2</v>
      </c>
      <c r="E22" s="8">
        <v>530</v>
      </c>
      <c r="F22" s="8">
        <f t="shared" si="6"/>
        <v>1060</v>
      </c>
      <c r="G22" s="17">
        <v>585</v>
      </c>
      <c r="H22" s="19">
        <f t="shared" si="0"/>
        <v>1170</v>
      </c>
      <c r="I22" s="17">
        <v>590</v>
      </c>
      <c r="J22" s="15">
        <f t="shared" si="1"/>
        <v>1180</v>
      </c>
      <c r="K22" s="11">
        <f t="shared" si="2"/>
        <v>568.33333333333337</v>
      </c>
      <c r="L22" s="12">
        <f t="shared" si="3"/>
        <v>33.291640592396675</v>
      </c>
      <c r="M22" s="13">
        <f t="shared" si="4"/>
        <v>5.8577666731489744E-2</v>
      </c>
      <c r="N22" s="14">
        <f t="shared" si="5"/>
        <v>1136.6600000000001</v>
      </c>
    </row>
    <row r="23" spans="1:14" ht="25.5">
      <c r="A23" s="20">
        <v>18</v>
      </c>
      <c r="B23" s="26" t="s">
        <v>36</v>
      </c>
      <c r="C23" s="29" t="s">
        <v>50</v>
      </c>
      <c r="D23" s="30">
        <v>20000</v>
      </c>
      <c r="E23" s="8">
        <v>11.8</v>
      </c>
      <c r="F23" s="8">
        <f t="shared" si="6"/>
        <v>236000</v>
      </c>
      <c r="G23" s="17">
        <v>11.8</v>
      </c>
      <c r="H23" s="19">
        <f t="shared" si="0"/>
        <v>236000</v>
      </c>
      <c r="I23" s="17">
        <v>12.8</v>
      </c>
      <c r="J23" s="15">
        <f t="shared" si="1"/>
        <v>256000</v>
      </c>
      <c r="K23" s="11">
        <f t="shared" si="2"/>
        <v>12.133333333333335</v>
      </c>
      <c r="L23" s="12">
        <f t="shared" si="3"/>
        <v>0.57735026918958476</v>
      </c>
      <c r="M23" s="13">
        <f t="shared" si="4"/>
        <v>4.7583813394745988E-2</v>
      </c>
      <c r="N23" s="14">
        <f t="shared" si="5"/>
        <v>242600.00000000003</v>
      </c>
    </row>
    <row r="24" spans="1:14">
      <c r="A24" s="20">
        <v>19</v>
      </c>
      <c r="B24" s="26" t="s">
        <v>37</v>
      </c>
      <c r="C24" s="29" t="s">
        <v>50</v>
      </c>
      <c r="D24" s="30">
        <v>200</v>
      </c>
      <c r="E24" s="8">
        <v>3.5</v>
      </c>
      <c r="F24" s="8">
        <f t="shared" si="6"/>
        <v>700</v>
      </c>
      <c r="G24" s="17">
        <v>3.5</v>
      </c>
      <c r="H24" s="19">
        <f t="shared" si="0"/>
        <v>700</v>
      </c>
      <c r="I24" s="17">
        <v>4</v>
      </c>
      <c r="J24" s="15">
        <f t="shared" si="1"/>
        <v>800</v>
      </c>
      <c r="K24" s="11">
        <f t="shared" si="2"/>
        <v>3.6666666666666665</v>
      </c>
      <c r="L24" s="12">
        <f t="shared" si="3"/>
        <v>0.28867513459481081</v>
      </c>
      <c r="M24" s="13">
        <f t="shared" si="4"/>
        <v>7.8729582162221132E-2</v>
      </c>
      <c r="N24" s="14">
        <f t="shared" si="5"/>
        <v>734</v>
      </c>
    </row>
    <row r="25" spans="1:14">
      <c r="A25" s="20">
        <v>20</v>
      </c>
      <c r="B25" s="27" t="s">
        <v>14</v>
      </c>
      <c r="C25" s="29" t="s">
        <v>50</v>
      </c>
      <c r="D25" s="30">
        <v>1</v>
      </c>
      <c r="E25" s="8">
        <v>750</v>
      </c>
      <c r="F25" s="8">
        <f t="shared" si="6"/>
        <v>750</v>
      </c>
      <c r="G25" s="17">
        <v>800</v>
      </c>
      <c r="H25" s="19">
        <f t="shared" si="0"/>
        <v>800</v>
      </c>
      <c r="I25" s="17">
        <v>850</v>
      </c>
      <c r="J25" s="15">
        <f t="shared" si="1"/>
        <v>850</v>
      </c>
      <c r="K25" s="11">
        <f t="shared" si="2"/>
        <v>800</v>
      </c>
      <c r="L25" s="12">
        <f t="shared" si="3"/>
        <v>50</v>
      </c>
      <c r="M25" s="13">
        <f t="shared" si="4"/>
        <v>6.25E-2</v>
      </c>
      <c r="N25" s="14">
        <f t="shared" si="5"/>
        <v>800</v>
      </c>
    </row>
    <row r="26" spans="1:14">
      <c r="A26" s="20">
        <v>21</v>
      </c>
      <c r="B26" s="27" t="s">
        <v>38</v>
      </c>
      <c r="C26" s="29" t="s">
        <v>50</v>
      </c>
      <c r="D26" s="30">
        <v>2</v>
      </c>
      <c r="E26" s="8">
        <v>1450</v>
      </c>
      <c r="F26" s="8">
        <f t="shared" si="6"/>
        <v>2900</v>
      </c>
      <c r="G26" s="17">
        <v>1400</v>
      </c>
      <c r="H26" s="19">
        <f t="shared" si="0"/>
        <v>2800</v>
      </c>
      <c r="I26" s="17">
        <v>1500</v>
      </c>
      <c r="J26" s="15">
        <f t="shared" si="1"/>
        <v>3000</v>
      </c>
      <c r="K26" s="11">
        <f t="shared" si="2"/>
        <v>1450</v>
      </c>
      <c r="L26" s="12">
        <f t="shared" si="3"/>
        <v>50</v>
      </c>
      <c r="M26" s="13">
        <f t="shared" si="4"/>
        <v>3.4482758620689655E-2</v>
      </c>
      <c r="N26" s="14">
        <f t="shared" si="5"/>
        <v>2900</v>
      </c>
    </row>
    <row r="27" spans="1:14">
      <c r="A27" s="20">
        <v>22</v>
      </c>
      <c r="B27" s="26" t="s">
        <v>39</v>
      </c>
      <c r="C27" s="29" t="s">
        <v>50</v>
      </c>
      <c r="D27" s="30">
        <v>30</v>
      </c>
      <c r="E27" s="8">
        <v>810</v>
      </c>
      <c r="F27" s="8">
        <f t="shared" si="6"/>
        <v>24300</v>
      </c>
      <c r="G27" s="17">
        <v>950</v>
      </c>
      <c r="H27" s="19">
        <f t="shared" si="0"/>
        <v>28500</v>
      </c>
      <c r="I27" s="17">
        <v>900</v>
      </c>
      <c r="J27" s="15">
        <f t="shared" si="1"/>
        <v>27000</v>
      </c>
      <c r="K27" s="11">
        <f t="shared" si="2"/>
        <v>886.66666666666663</v>
      </c>
      <c r="L27" s="12">
        <f t="shared" si="3"/>
        <v>70.945988845975322</v>
      </c>
      <c r="M27" s="13">
        <f t="shared" si="4"/>
        <v>8.0014273134558639E-2</v>
      </c>
      <c r="N27" s="14">
        <f t="shared" si="5"/>
        <v>26600.1</v>
      </c>
    </row>
    <row r="28" spans="1:14" ht="25.5">
      <c r="A28" s="20">
        <v>23</v>
      </c>
      <c r="B28" s="26" t="s">
        <v>40</v>
      </c>
      <c r="C28" s="29" t="s">
        <v>50</v>
      </c>
      <c r="D28" s="30">
        <v>5</v>
      </c>
      <c r="E28" s="8">
        <v>865</v>
      </c>
      <c r="F28" s="8">
        <f t="shared" si="6"/>
        <v>4325</v>
      </c>
      <c r="G28" s="17">
        <v>950</v>
      </c>
      <c r="H28" s="19">
        <f t="shared" si="0"/>
        <v>4750</v>
      </c>
      <c r="I28" s="17">
        <v>950</v>
      </c>
      <c r="J28" s="15">
        <f t="shared" si="1"/>
        <v>4750</v>
      </c>
      <c r="K28" s="11">
        <f t="shared" si="2"/>
        <v>921.66666666666663</v>
      </c>
      <c r="L28" s="12">
        <f t="shared" si="3"/>
        <v>49.074772881117397</v>
      </c>
      <c r="M28" s="13">
        <f t="shared" si="4"/>
        <v>5.3245684861971863E-2</v>
      </c>
      <c r="N28" s="14">
        <f t="shared" si="5"/>
        <v>4608.3499999999995</v>
      </c>
    </row>
    <row r="29" spans="1:14">
      <c r="A29" s="20">
        <v>24</v>
      </c>
      <c r="B29" s="26" t="s">
        <v>41</v>
      </c>
      <c r="C29" s="29" t="s">
        <v>50</v>
      </c>
      <c r="D29" s="30">
        <v>1000</v>
      </c>
      <c r="E29" s="8">
        <v>75</v>
      </c>
      <c r="F29" s="8">
        <f t="shared" si="6"/>
        <v>75000</v>
      </c>
      <c r="G29" s="17">
        <v>80</v>
      </c>
      <c r="H29" s="19">
        <f t="shared" si="0"/>
        <v>80000</v>
      </c>
      <c r="I29" s="17">
        <v>85</v>
      </c>
      <c r="J29" s="15">
        <f t="shared" si="1"/>
        <v>85000</v>
      </c>
      <c r="K29" s="11">
        <f t="shared" si="2"/>
        <v>80</v>
      </c>
      <c r="L29" s="12">
        <f t="shared" si="3"/>
        <v>5</v>
      </c>
      <c r="M29" s="13">
        <f t="shared" si="4"/>
        <v>6.25E-2</v>
      </c>
      <c r="N29" s="14">
        <f t="shared" si="5"/>
        <v>80000</v>
      </c>
    </row>
    <row r="30" spans="1:14" ht="25.5">
      <c r="A30" s="20">
        <v>25</v>
      </c>
      <c r="B30" s="26" t="s">
        <v>42</v>
      </c>
      <c r="C30" s="29" t="s">
        <v>50</v>
      </c>
      <c r="D30" s="30">
        <v>1000</v>
      </c>
      <c r="E30" s="8">
        <v>0.7</v>
      </c>
      <c r="F30" s="8">
        <f t="shared" si="6"/>
        <v>700</v>
      </c>
      <c r="G30" s="17">
        <v>1.1000000000000001</v>
      </c>
      <c r="H30" s="19">
        <f t="shared" si="0"/>
        <v>1100</v>
      </c>
      <c r="I30" s="17">
        <v>1.2</v>
      </c>
      <c r="J30" s="15">
        <f t="shared" si="1"/>
        <v>1200</v>
      </c>
      <c r="K30" s="11">
        <f t="shared" si="2"/>
        <v>1</v>
      </c>
      <c r="L30" s="12">
        <f t="shared" si="3"/>
        <v>0.26457513110645919</v>
      </c>
      <c r="M30" s="13">
        <f t="shared" si="4"/>
        <v>0.26457513110645919</v>
      </c>
      <c r="N30" s="14">
        <f t="shared" si="5"/>
        <v>1000</v>
      </c>
    </row>
    <row r="31" spans="1:14">
      <c r="A31" s="20">
        <v>26</v>
      </c>
      <c r="B31" s="26" t="s">
        <v>43</v>
      </c>
      <c r="C31" s="29" t="s">
        <v>50</v>
      </c>
      <c r="D31" s="30">
        <v>3</v>
      </c>
      <c r="E31" s="8">
        <v>9500</v>
      </c>
      <c r="F31" s="8">
        <f t="shared" si="6"/>
        <v>28500</v>
      </c>
      <c r="G31" s="17">
        <v>10400</v>
      </c>
      <c r="H31" s="19">
        <f t="shared" si="0"/>
        <v>31200</v>
      </c>
      <c r="I31" s="17">
        <v>10500</v>
      </c>
      <c r="J31" s="15">
        <f t="shared" si="1"/>
        <v>31500</v>
      </c>
      <c r="K31" s="11">
        <f t="shared" si="2"/>
        <v>10133.333333333334</v>
      </c>
      <c r="L31" s="12">
        <f t="shared" si="3"/>
        <v>550.75705472861921</v>
      </c>
      <c r="M31" s="13">
        <f t="shared" si="4"/>
        <v>5.4351025137692681E-2</v>
      </c>
      <c r="N31" s="14">
        <f t="shared" si="5"/>
        <v>30399.989999999998</v>
      </c>
    </row>
    <row r="32" spans="1:14">
      <c r="A32" s="20">
        <v>27</v>
      </c>
      <c r="B32" s="26" t="s">
        <v>44</v>
      </c>
      <c r="C32" s="29" t="s">
        <v>50</v>
      </c>
      <c r="D32" s="30">
        <v>2</v>
      </c>
      <c r="E32" s="8">
        <v>8500</v>
      </c>
      <c r="F32" s="8">
        <f t="shared" si="6"/>
        <v>17000</v>
      </c>
      <c r="G32" s="17">
        <v>9400</v>
      </c>
      <c r="H32" s="19">
        <f t="shared" si="0"/>
        <v>18800</v>
      </c>
      <c r="I32" s="17">
        <v>9500</v>
      </c>
      <c r="J32" s="15">
        <f t="shared" si="1"/>
        <v>19000</v>
      </c>
      <c r="K32" s="11">
        <f t="shared" si="2"/>
        <v>9133.3333333333339</v>
      </c>
      <c r="L32" s="12">
        <f t="shared" si="3"/>
        <v>550.75705472860568</v>
      </c>
      <c r="M32" s="13">
        <f t="shared" si="4"/>
        <v>6.0301867306051714E-2</v>
      </c>
      <c r="N32" s="14">
        <f t="shared" si="5"/>
        <v>18266.66</v>
      </c>
    </row>
    <row r="33" spans="1:14" ht="25.5">
      <c r="A33" s="20">
        <v>28</v>
      </c>
      <c r="B33" s="26" t="s">
        <v>45</v>
      </c>
      <c r="C33" s="29" t="s">
        <v>50</v>
      </c>
      <c r="D33" s="30">
        <v>1</v>
      </c>
      <c r="E33" s="8">
        <v>83000</v>
      </c>
      <c r="F33" s="8">
        <f t="shared" si="6"/>
        <v>83000</v>
      </c>
      <c r="G33" s="17">
        <v>85100</v>
      </c>
      <c r="H33" s="19">
        <f t="shared" si="0"/>
        <v>85100</v>
      </c>
      <c r="I33" s="17">
        <v>85000</v>
      </c>
      <c r="J33" s="15">
        <f t="shared" si="1"/>
        <v>85000</v>
      </c>
      <c r="K33" s="11">
        <f t="shared" si="2"/>
        <v>84366.666666666672</v>
      </c>
      <c r="L33" s="12">
        <f t="shared" si="3"/>
        <v>1184.6237095947258</v>
      </c>
      <c r="M33" s="13">
        <f t="shared" si="4"/>
        <v>1.4041371508432151E-2</v>
      </c>
      <c r="N33" s="14">
        <f t="shared" si="5"/>
        <v>84366.67</v>
      </c>
    </row>
    <row r="34" spans="1:14">
      <c r="A34" s="20">
        <v>29</v>
      </c>
      <c r="B34" s="26" t="s">
        <v>44</v>
      </c>
      <c r="C34" s="29" t="s">
        <v>50</v>
      </c>
      <c r="D34" s="30">
        <v>1</v>
      </c>
      <c r="E34" s="8">
        <v>8500</v>
      </c>
      <c r="F34" s="8">
        <f t="shared" si="6"/>
        <v>8500</v>
      </c>
      <c r="G34" s="17">
        <v>9400</v>
      </c>
      <c r="H34" s="19">
        <f t="shared" si="0"/>
        <v>9400</v>
      </c>
      <c r="I34" s="17">
        <v>9500</v>
      </c>
      <c r="J34" s="15">
        <f t="shared" si="1"/>
        <v>9500</v>
      </c>
      <c r="K34" s="11">
        <f t="shared" si="2"/>
        <v>9133.3333333333339</v>
      </c>
      <c r="L34" s="12">
        <f t="shared" si="3"/>
        <v>550.75705472860568</v>
      </c>
      <c r="M34" s="13">
        <f t="shared" si="4"/>
        <v>6.0301867306051714E-2</v>
      </c>
      <c r="N34" s="14">
        <f t="shared" si="5"/>
        <v>9133.33</v>
      </c>
    </row>
    <row r="35" spans="1:14" ht="25.5">
      <c r="A35" s="20">
        <v>30</v>
      </c>
      <c r="B35" s="26" t="s">
        <v>46</v>
      </c>
      <c r="C35" s="29" t="s">
        <v>50</v>
      </c>
      <c r="D35" s="30">
        <v>3</v>
      </c>
      <c r="E35" s="8">
        <v>13300</v>
      </c>
      <c r="F35" s="8">
        <f t="shared" si="6"/>
        <v>39900</v>
      </c>
      <c r="G35" s="17">
        <v>15000</v>
      </c>
      <c r="H35" s="19">
        <f t="shared" si="0"/>
        <v>45000</v>
      </c>
      <c r="I35" s="17">
        <v>15000</v>
      </c>
      <c r="J35" s="15">
        <f t="shared" si="1"/>
        <v>45000</v>
      </c>
      <c r="K35" s="11">
        <f t="shared" si="2"/>
        <v>14433.333333333334</v>
      </c>
      <c r="L35" s="12">
        <f t="shared" si="3"/>
        <v>981.49545762235368</v>
      </c>
      <c r="M35" s="13">
        <f t="shared" si="4"/>
        <v>6.8001994754435593E-2</v>
      </c>
      <c r="N35" s="14">
        <f t="shared" si="5"/>
        <v>43299.99</v>
      </c>
    </row>
    <row r="36" spans="1:14" ht="25.5">
      <c r="A36" s="20">
        <v>31</v>
      </c>
      <c r="B36" s="26" t="s">
        <v>47</v>
      </c>
      <c r="C36" s="29" t="s">
        <v>50</v>
      </c>
      <c r="D36" s="30">
        <v>3</v>
      </c>
      <c r="E36" s="8">
        <v>13300</v>
      </c>
      <c r="F36" s="8">
        <f t="shared" si="6"/>
        <v>39900</v>
      </c>
      <c r="G36" s="17">
        <v>15000</v>
      </c>
      <c r="H36" s="19">
        <f t="shared" si="0"/>
        <v>45000</v>
      </c>
      <c r="I36" s="17">
        <v>15000</v>
      </c>
      <c r="J36" s="15">
        <f t="shared" si="1"/>
        <v>45000</v>
      </c>
      <c r="K36" s="11">
        <f t="shared" si="2"/>
        <v>14433.333333333334</v>
      </c>
      <c r="L36" s="12">
        <f t="shared" si="3"/>
        <v>981.49545762235368</v>
      </c>
      <c r="M36" s="13">
        <f t="shared" si="4"/>
        <v>6.8001994754435593E-2</v>
      </c>
      <c r="N36" s="14">
        <f t="shared" si="5"/>
        <v>43299.99</v>
      </c>
    </row>
    <row r="37" spans="1:14">
      <c r="A37" s="20">
        <v>32</v>
      </c>
      <c r="B37" s="26" t="s">
        <v>48</v>
      </c>
      <c r="C37" s="29" t="s">
        <v>16</v>
      </c>
      <c r="D37" s="30">
        <v>5</v>
      </c>
      <c r="E37" s="8">
        <v>550</v>
      </c>
      <c r="F37" s="8">
        <f t="shared" si="6"/>
        <v>2750</v>
      </c>
      <c r="G37" s="17">
        <v>640</v>
      </c>
      <c r="H37" s="19">
        <f t="shared" si="0"/>
        <v>3200</v>
      </c>
      <c r="I37" s="17">
        <v>650</v>
      </c>
      <c r="J37" s="15">
        <f t="shared" si="1"/>
        <v>3250</v>
      </c>
      <c r="K37" s="11">
        <f t="shared" si="2"/>
        <v>613.33333333333337</v>
      </c>
      <c r="L37" s="12">
        <f t="shared" si="3"/>
        <v>55.075705472861372</v>
      </c>
      <c r="M37" s="13">
        <f t="shared" si="4"/>
        <v>8.9797345879665272E-2</v>
      </c>
      <c r="N37" s="14">
        <f t="shared" si="5"/>
        <v>3066.65</v>
      </c>
    </row>
    <row r="38" spans="1:14" ht="13.5">
      <c r="A38" s="21"/>
      <c r="B38" s="25"/>
      <c r="C38" s="28"/>
      <c r="D38" s="22"/>
      <c r="E38" s="16"/>
      <c r="F38" s="24">
        <f>SUM(F6:F37)</f>
        <v>1664995</v>
      </c>
      <c r="G38" s="9"/>
      <c r="H38" s="23">
        <f>SUM(H6:H37)</f>
        <v>1714520</v>
      </c>
      <c r="I38" s="16"/>
      <c r="J38" s="18">
        <f>SUM(J6:J37)</f>
        <v>1825720</v>
      </c>
      <c r="K38" s="16"/>
      <c r="L38" s="9"/>
      <c r="M38" s="9"/>
      <c r="N38" s="9">
        <f>SUM(N6:N37)</f>
        <v>1734868.7</v>
      </c>
    </row>
    <row r="41" spans="1:14" ht="15.75">
      <c r="A41" s="6"/>
      <c r="B41" s="37" t="s">
        <v>53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</row>
  </sheetData>
  <mergeCells count="16">
    <mergeCell ref="A1:N1"/>
    <mergeCell ref="B41:N4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</vt:lpstr>
      <vt:lpstr>НМЦК!_GoBack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2023-01-18T11:12:03Z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