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120" yWindow="-120" windowWidth="20730" windowHeight="11760"/>
  </bookViews>
  <sheets>
    <sheet name="НМЦК" sheetId="1" r:id="rId1"/>
  </sheets>
  <definedNames>
    <definedName name="_xlnm._FilterDatabase" localSheetId="0" hidden="1">НМЦК!$A$6:$N$6</definedName>
    <definedName name="_xlnm.Print_Area" localSheetId="0">НМЦК!$A$1:$N$15</definedName>
  </definedNames>
  <calcPr calcId="114210"/>
</workbook>
</file>

<file path=xl/calcChain.xml><?xml version="1.0" encoding="utf-8"?>
<calcChain xmlns="http://schemas.openxmlformats.org/spreadsheetml/2006/main">
  <c r="K6" i="1"/>
  <c r="N6"/>
  <c r="K7"/>
  <c r="N7"/>
  <c r="K8"/>
  <c r="N8"/>
  <c r="K9"/>
  <c r="N9"/>
  <c r="K10"/>
  <c r="N10"/>
  <c r="N11"/>
  <c r="F6"/>
  <c r="F7"/>
  <c r="F8"/>
  <c r="F9"/>
  <c r="F10"/>
  <c r="F11"/>
  <c r="J7"/>
  <c r="J8"/>
  <c r="J9"/>
  <c r="J10"/>
  <c r="H7"/>
  <c r="H8"/>
  <c r="H9"/>
  <c r="H10"/>
  <c r="L7"/>
  <c r="L8"/>
  <c r="L9"/>
  <c r="L10"/>
  <c r="L6"/>
  <c r="J6"/>
  <c r="H6"/>
  <c r="M6"/>
  <c r="M9"/>
  <c r="J11"/>
  <c r="M8"/>
  <c r="M7"/>
  <c r="M10"/>
  <c r="H11"/>
</calcChain>
</file>

<file path=xl/sharedStrings.xml><?xml version="1.0" encoding="utf-8"?>
<sst xmlns="http://schemas.openxmlformats.org/spreadsheetml/2006/main" count="34" uniqueCount="26">
  <si>
    <t xml:space="preserve">Обоснование начальной (максимальной) цены договора </t>
  </si>
  <si>
    <t>№ п/п</t>
  </si>
  <si>
    <t>Коммерческие предложения (руб./ед.изм.)</t>
  </si>
  <si>
    <t>Однородность совокупности значений выявленных цен, используемых в расчете Н(М)ЦК, ЦКЕП</t>
  </si>
  <si>
    <t>Н(М)ЦК, ЦКЕП, определяемая методом сопоставимых рыночных цен (анализа рынка)</t>
  </si>
  <si>
    <t>Среднее квадратичное отклонение</t>
  </si>
  <si>
    <t>Кол-во</t>
  </si>
  <si>
    <t>Ед. изм.</t>
  </si>
  <si>
    <r>
      <t>Средняя арифметическая цена за единицу     &lt;</t>
    </r>
    <r>
      <rPr>
        <b/>
        <i/>
        <sz val="10"/>
        <rFont val="Times New Roman"/>
        <family val="1"/>
        <charset val="204"/>
      </rPr>
      <t>ц</t>
    </r>
    <r>
      <rPr>
        <b/>
        <sz val="10"/>
        <rFont val="Times New Roman"/>
        <family val="1"/>
        <charset val="204"/>
      </rPr>
      <t xml:space="preserve">&gt; </t>
    </r>
  </si>
  <si>
    <r>
      <t xml:space="preserve">коэффициент вариации цен V (%)           </t>
    </r>
    <r>
      <rPr>
        <i/>
        <sz val="10"/>
        <rFont val="Times New Roman"/>
        <family val="1"/>
        <charset val="204"/>
      </rPr>
      <t xml:space="preserve">         (не должен превышать 33%)</t>
    </r>
  </si>
  <si>
    <t>ИТОГО:</t>
  </si>
  <si>
    <t>Наименование товара</t>
  </si>
  <si>
    <t>Расчет Н(М)ЦК по формуле                             v - количество (объем) закупаемого товара (работы, услуги);
n - количество значений, используемых в расчете;
i - номер источника ценовой информации;
     - цена единицы</t>
  </si>
  <si>
    <t>Цена за ед. изм. с НДС, руб.</t>
  </si>
  <si>
    <t>Ст-сть с НДС, руб.</t>
  </si>
  <si>
    <t>упак</t>
  </si>
  <si>
    <t>Поставка лекарственных препаратов (Антибиотики разные)</t>
  </si>
  <si>
    <t>Источник 1
 КП № 6719-24 от 23.03.2023</t>
  </si>
  <si>
    <t>Источник 2
 КП № 4682-21.03.23-17 от 21.03.2023</t>
  </si>
  <si>
    <t>Источник 3
КП № 2692-140 от 23.03.2023</t>
  </si>
  <si>
    <r>
      <t>Начальная (максимальная) цена договора составляет</t>
    </r>
    <r>
      <rPr>
        <b/>
        <sz val="12"/>
        <rFont val="Times New Roman"/>
        <family val="1"/>
        <charset val="204"/>
      </rPr>
      <t xml:space="preserve">: 998 455,75 рублей </t>
    </r>
    <r>
      <rPr>
        <sz val="12"/>
        <rFont val="Times New Roman"/>
        <family val="1"/>
        <charset val="204"/>
      </rPr>
      <t>(Девятьсот девяносто восемь тысяч четыреста пятьдесят пять рублей 75 копеек).</t>
    </r>
  </si>
  <si>
    <t xml:space="preserve">Ванкомицин порошок для приготовления раствора для инфузий, 0,5г флакон стеклянный в картонной пачке </t>
  </si>
  <si>
    <t xml:space="preserve">Ванкомицин порошок для приготовления раствора для инфузий, 1,0г флакон стеклянный в картонной пачке </t>
  </si>
  <si>
    <t>Имипенем+Цилластатин порошок для приготовления раствора для инфузий 500 мг+500 мг флаконы вместимостью 20 мл -х1 поддоны пластиковые обтянутые пленкой</t>
  </si>
  <si>
    <t xml:space="preserve">Меропенем лиофилизат для приготовления раствора для внутривенного введения 500 мг - флаконы х1 - пачки картонные </t>
  </si>
  <si>
    <t xml:space="preserve">Меропенем лиофилизат для приготовления раствора для внутривенного введения 1 г - флаконы х1 - пачки картонные </t>
  </si>
</sst>
</file>

<file path=xl/styles.xml><?xml version="1.0" encoding="utf-8"?>
<styleSheet xmlns="http://schemas.openxmlformats.org/spreadsheetml/2006/main">
  <numFmts count="1">
    <numFmt numFmtId="164" formatCode="#,##0.00\ _₽"/>
  </numFmts>
  <fonts count="29">
    <font>
      <sz val="11"/>
      <color indexed="8"/>
      <name val="Calibri"/>
      <charset val="204"/>
    </font>
    <font>
      <sz val="11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0"/>
      <name val="Arial"/>
      <family val="2"/>
    </font>
    <font>
      <b/>
      <sz val="24"/>
      <color indexed="8"/>
      <name val="Arial"/>
      <family val="2"/>
    </font>
    <font>
      <sz val="18"/>
      <color indexed="8"/>
      <name val="Arial"/>
      <family val="2"/>
    </font>
    <font>
      <sz val="12"/>
      <color indexed="8"/>
      <name val="Arial"/>
      <family val="2"/>
    </font>
    <font>
      <sz val="10"/>
      <color indexed="63"/>
      <name val="Arial"/>
      <family val="2"/>
    </font>
    <font>
      <i/>
      <sz val="10"/>
      <color indexed="23"/>
      <name val="Arial"/>
      <family val="2"/>
    </font>
    <font>
      <sz val="10"/>
      <color indexed="17"/>
      <name val="Arial"/>
      <family val="2"/>
    </font>
    <font>
      <sz val="10"/>
      <color indexed="19"/>
      <name val="Arial"/>
      <family val="2"/>
    </font>
    <font>
      <sz val="10"/>
      <color indexed="10"/>
      <name val="Arial"/>
      <family val="2"/>
    </font>
    <font>
      <b/>
      <sz val="10"/>
      <color indexed="9"/>
      <name val="Arial"/>
      <family val="2"/>
    </font>
    <font>
      <b/>
      <sz val="10"/>
      <color indexed="8"/>
      <name val="Arial"/>
      <family val="2"/>
    </font>
    <font>
      <sz val="10"/>
      <color indexed="9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04"/>
    </font>
    <font>
      <sz val="8"/>
      <name val="Calibri"/>
      <family val="2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04"/>
    </font>
  </fonts>
  <fills count="10">
    <fill>
      <patternFill patternType="none"/>
    </fill>
    <fill>
      <patternFill patternType="gray125"/>
    </fill>
    <fill>
      <patternFill patternType="solid">
        <fgColor indexed="8"/>
        <bgColor indexed="1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27"/>
      </patternFill>
    </fill>
    <fill>
      <patternFill patternType="solid">
        <fgColor indexed="47"/>
        <bgColor indexed="31"/>
      </patternFill>
    </fill>
    <fill>
      <patternFill patternType="solid">
        <fgColor indexed="10"/>
        <bgColor indexed="16"/>
      </patternFill>
    </fill>
    <fill>
      <patternFill patternType="solid">
        <fgColor indexed="42"/>
        <bgColor indexed="41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4" fillId="3" borderId="0" applyNumberFormat="0" applyBorder="0" applyAlignment="0" applyProtection="0"/>
    <xf numFmtId="0" fontId="13" fillId="4" borderId="0" applyNumberFormat="0" applyBorder="0" applyAlignment="0" applyProtection="0"/>
    <xf numFmtId="0" fontId="11" fillId="5" borderId="0" applyNumberFormat="0" applyBorder="0" applyAlignment="0" applyProtection="0"/>
    <xf numFmtId="0" fontId="12" fillId="6" borderId="0" applyNumberFormat="0" applyBorder="0" applyAlignment="0" applyProtection="0"/>
    <xf numFmtId="0" fontId="8" fillId="0" borderId="0" applyNumberFormat="0" applyFill="0" applyBorder="0" applyAlignment="0" applyProtection="0"/>
    <xf numFmtId="0" fontId="9" fillId="7" borderId="0" applyNumberFormat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0" fillId="8" borderId="0" applyNumberFormat="0" applyBorder="0" applyAlignment="0" applyProtection="0"/>
    <xf numFmtId="0" fontId="15" fillId="0" borderId="0" applyNumberFormat="0" applyFill="0" applyBorder="0">
      <protection locked="0"/>
    </xf>
    <xf numFmtId="0" fontId="7" fillId="8" borderId="1" applyNumberFormat="0" applyAlignment="0" applyProtection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3" fillId="0" borderId="0"/>
    <xf numFmtId="0" fontId="26" fillId="0" borderId="0"/>
    <xf numFmtId="0" fontId="16" fillId="0" borderId="0">
      <alignment vertical="center"/>
    </xf>
    <xf numFmtId="0" fontId="16" fillId="0" borderId="0">
      <alignment vertical="center"/>
    </xf>
    <xf numFmtId="0" fontId="3" fillId="0" borderId="0"/>
    <xf numFmtId="0" fontId="27" fillId="0" borderId="0"/>
    <xf numFmtId="0" fontId="28" fillId="0" borderId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26" fillId="0" borderId="0" applyBorder="0" applyProtection="0"/>
  </cellStyleXfs>
  <cellXfs count="41">
    <xf numFmtId="0" fontId="0" fillId="0" borderId="0" xfId="0" applyAlignment="1"/>
    <xf numFmtId="0" fontId="2" fillId="0" borderId="0" xfId="0" applyFont="1" applyAlignment="1">
      <alignment horizontal="left" wrapText="1"/>
    </xf>
    <xf numFmtId="0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vertical="top" wrapText="1"/>
    </xf>
    <xf numFmtId="4" fontId="2" fillId="9" borderId="0" xfId="0" applyNumberFormat="1" applyFont="1" applyFill="1" applyAlignment="1">
      <alignment horizontal="left" wrapText="1"/>
    </xf>
    <xf numFmtId="0" fontId="2" fillId="9" borderId="0" xfId="0" applyFont="1" applyFill="1" applyAlignment="1">
      <alignment horizontal="left" wrapText="1"/>
    </xf>
    <xf numFmtId="0" fontId="18" fillId="9" borderId="0" xfId="0" applyNumberFormat="1" applyFont="1" applyFill="1" applyAlignment="1">
      <alignment horizontal="left"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/>
    </xf>
    <xf numFmtId="10" fontId="18" fillId="9" borderId="2" xfId="0" applyNumberFormat="1" applyFont="1" applyFill="1" applyBorder="1" applyAlignment="1">
      <alignment horizontal="center" vertical="center" wrapText="1"/>
    </xf>
    <xf numFmtId="164" fontId="18" fillId="9" borderId="2" xfId="0" applyNumberFormat="1" applyFont="1" applyFill="1" applyBorder="1" applyAlignment="1">
      <alignment horizontal="center" vertical="center"/>
    </xf>
    <xf numFmtId="0" fontId="23" fillId="9" borderId="2" xfId="0" applyNumberFormat="1" applyFont="1" applyFill="1" applyBorder="1" applyAlignment="1">
      <alignment horizontal="center" vertical="center" wrapText="1"/>
    </xf>
    <xf numFmtId="0" fontId="23" fillId="9" borderId="2" xfId="0" applyFont="1" applyFill="1" applyBorder="1" applyAlignment="1">
      <alignment horizontal="center" vertical="center" wrapText="1"/>
    </xf>
    <xf numFmtId="3" fontId="23" fillId="9" borderId="2" xfId="0" applyNumberFormat="1" applyFont="1" applyFill="1" applyBorder="1" applyAlignment="1">
      <alignment horizontal="center" vertical="center" wrapText="1"/>
    </xf>
    <xf numFmtId="4" fontId="23" fillId="9" borderId="2" xfId="0" applyNumberFormat="1" applyFont="1" applyFill="1" applyBorder="1" applyAlignment="1">
      <alignment horizontal="center" vertical="center" wrapText="1"/>
    </xf>
    <xf numFmtId="3" fontId="2" fillId="9" borderId="0" xfId="0" applyNumberFormat="1" applyFont="1" applyFill="1" applyAlignment="1">
      <alignment horizontal="center" vertical="center" wrapText="1"/>
    </xf>
    <xf numFmtId="4" fontId="2" fillId="9" borderId="2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/>
    </xf>
    <xf numFmtId="4" fontId="18" fillId="9" borderId="2" xfId="0" applyNumberFormat="1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" fontId="2" fillId="9" borderId="2" xfId="0" applyNumberFormat="1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3" fillId="9" borderId="7" xfId="0" applyFont="1" applyFill="1" applyBorder="1" applyAlignment="1">
      <alignment horizontal="right" vertical="center" wrapText="1"/>
    </xf>
    <xf numFmtId="0" fontId="2" fillId="0" borderId="2" xfId="0" applyFont="1" applyBorder="1" applyAlignment="1">
      <alignment wrapText="1"/>
    </xf>
    <xf numFmtId="4" fontId="20" fillId="9" borderId="2" xfId="0" applyNumberFormat="1" applyFont="1" applyFill="1" applyBorder="1" applyAlignment="1">
      <alignment horizontal="center" vertical="center" wrapText="1"/>
    </xf>
    <xf numFmtId="4" fontId="20" fillId="9" borderId="3" xfId="0" applyNumberFormat="1" applyFont="1" applyFill="1" applyBorder="1" applyAlignment="1">
      <alignment horizontal="center" vertical="center" wrapText="1"/>
    </xf>
    <xf numFmtId="4" fontId="18" fillId="9" borderId="2" xfId="0" applyNumberFormat="1" applyFont="1" applyFill="1" applyBorder="1" applyAlignment="1">
      <alignment horizontal="center" vertical="center" wrapText="1"/>
    </xf>
    <xf numFmtId="4" fontId="18" fillId="9" borderId="3" xfId="0" applyNumberFormat="1" applyFont="1" applyFill="1" applyBorder="1" applyAlignment="1">
      <alignment horizontal="center" vertical="center" wrapText="1"/>
    </xf>
    <xf numFmtId="4" fontId="18" fillId="0" borderId="2" xfId="0" applyNumberFormat="1" applyFont="1" applyFill="1" applyBorder="1" applyAlignment="1">
      <alignment horizontal="center" vertical="center" wrapText="1"/>
    </xf>
    <xf numFmtId="0" fontId="19" fillId="9" borderId="0" xfId="0" applyFont="1" applyFill="1" applyAlignment="1">
      <alignment horizontal="center" vertical="center" wrapText="1"/>
    </xf>
    <xf numFmtId="0" fontId="24" fillId="9" borderId="0" xfId="0" applyFont="1" applyFill="1" applyAlignment="1">
      <alignment horizontal="left" vertical="center" wrapText="1"/>
    </xf>
    <xf numFmtId="3" fontId="20" fillId="9" borderId="2" xfId="0" applyNumberFormat="1" applyFont="1" applyFill="1" applyBorder="1" applyAlignment="1">
      <alignment horizontal="center" vertical="center" wrapText="1"/>
    </xf>
    <xf numFmtId="3" fontId="20" fillId="9" borderId="3" xfId="0" applyNumberFormat="1" applyFont="1" applyFill="1" applyBorder="1" applyAlignment="1">
      <alignment horizontal="center" vertical="center" wrapText="1"/>
    </xf>
    <xf numFmtId="0" fontId="19" fillId="9" borderId="4" xfId="0" applyFont="1" applyFill="1" applyBorder="1" applyAlignment="1">
      <alignment horizontal="center" vertical="center" wrapText="1"/>
    </xf>
    <xf numFmtId="0" fontId="20" fillId="9" borderId="2" xfId="0" applyFont="1" applyFill="1" applyBorder="1" applyAlignment="1">
      <alignment horizontal="center" vertical="center" wrapText="1"/>
    </xf>
    <xf numFmtId="0" fontId="20" fillId="9" borderId="3" xfId="0" applyFont="1" applyFill="1" applyBorder="1" applyAlignment="1">
      <alignment horizontal="center" vertical="center" wrapText="1"/>
    </xf>
    <xf numFmtId="0" fontId="23" fillId="0" borderId="2" xfId="0" applyFont="1" applyFill="1" applyBorder="1" applyAlignment="1">
      <alignment horizontal="center" vertical="center" wrapText="1"/>
    </xf>
    <xf numFmtId="0" fontId="23" fillId="0" borderId="3" xfId="0" applyFont="1" applyFill="1" applyBorder="1" applyAlignment="1">
      <alignment horizontal="center" vertical="center" wrapText="1"/>
    </xf>
    <xf numFmtId="4" fontId="20" fillId="0" borderId="2" xfId="0" applyNumberFormat="1" applyFont="1" applyFill="1" applyBorder="1" applyAlignment="1">
      <alignment horizontal="center" vertical="center" wrapText="1"/>
    </xf>
    <xf numFmtId="4" fontId="20" fillId="0" borderId="3" xfId="0" applyNumberFormat="1" applyFont="1" applyFill="1" applyBorder="1" applyAlignment="1">
      <alignment horizontal="center" vertical="center" wrapText="1"/>
    </xf>
  </cellXfs>
  <cellStyles count="42">
    <cellStyle name="Accent" xfId="1"/>
    <cellStyle name="Accent 1" xfId="2"/>
    <cellStyle name="Accent 2" xfId="3"/>
    <cellStyle name="Accent 3" xfId="4"/>
    <cellStyle name="Bad" xfId="5"/>
    <cellStyle name="Error" xfId="6"/>
    <cellStyle name="Footnote" xfId="7"/>
    <cellStyle name="Good" xfId="8"/>
    <cellStyle name="Heading" xfId="9"/>
    <cellStyle name="Heading 1" xfId="10"/>
    <cellStyle name="Heading 2" xfId="11"/>
    <cellStyle name="Neutral" xfId="12"/>
    <cellStyle name="Normal" xfId="13"/>
    <cellStyle name="Note" xfId="14"/>
    <cellStyle name="Status" xfId="15"/>
    <cellStyle name="Text" xfId="16"/>
    <cellStyle name="Warning" xfId="17"/>
    <cellStyle name="Обычный" xfId="0" builtinId="0"/>
    <cellStyle name="Обычный 2" xfId="18"/>
    <cellStyle name="Обычный 2 2" xfId="19"/>
    <cellStyle name="Обычный 2 2 2" xfId="20"/>
    <cellStyle name="Обычный 2 3" xfId="21"/>
    <cellStyle name="Обычный 2 3 2" xfId="22"/>
    <cellStyle name="Обычный 2 4" xfId="23"/>
    <cellStyle name="Обычный 2 4 2" xfId="24"/>
    <cellStyle name="Обычный 2 5" xfId="25"/>
    <cellStyle name="Обычный 3" xfId="26"/>
    <cellStyle name="Обычный 4" xfId="27"/>
    <cellStyle name="Обычный 5" xfId="28"/>
    <cellStyle name="Обычный 5 2" xfId="29"/>
    <cellStyle name="Обычный 6" xfId="30"/>
    <cellStyle name="Обычный 7" xfId="31"/>
    <cellStyle name="Пояснение 2" xfId="32"/>
    <cellStyle name="Процентный 2" xfId="33"/>
    <cellStyle name="Процентный 2 2" xfId="34"/>
    <cellStyle name="Процентный 2 2 2" xfId="35"/>
    <cellStyle name="Процентный 2 3" xfId="36"/>
    <cellStyle name="Процентный 2 3 2" xfId="37"/>
    <cellStyle name="Процентный 2 4" xfId="38"/>
    <cellStyle name="Процентный 2 4 2" xfId="39"/>
    <cellStyle name="Процентный 2 5" xfId="40"/>
    <cellStyle name="Процентный 3" xfId="4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wmf"/><Relationship Id="rId2" Type="http://schemas.openxmlformats.org/officeDocument/2006/relationships/image" Target="../media/image2.wmf"/><Relationship Id="rId1" Type="http://schemas.openxmlformats.org/officeDocument/2006/relationships/image" Target="../media/image1.wmf"/><Relationship Id="rId4" Type="http://schemas.openxmlformats.org/officeDocument/2006/relationships/image" Target="../media/image4.w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0</xdr:colOff>
      <xdr:row>3</xdr:row>
      <xdr:rowOff>2286000</xdr:rowOff>
    </xdr:from>
    <xdr:to>
      <xdr:col>12</xdr:col>
      <xdr:colOff>885825</xdr:colOff>
      <xdr:row>3</xdr:row>
      <xdr:rowOff>2324100</xdr:rowOff>
    </xdr:to>
    <xdr:pic>
      <xdr:nvPicPr>
        <xdr:cNvPr id="1025" name="Picture 1" descr="rId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2068175" y="1762125"/>
          <a:ext cx="8858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11</xdr:col>
      <xdr:colOff>66675</xdr:colOff>
      <xdr:row>3</xdr:row>
      <xdr:rowOff>2286000</xdr:rowOff>
    </xdr:from>
    <xdr:to>
      <xdr:col>11</xdr:col>
      <xdr:colOff>828675</xdr:colOff>
      <xdr:row>3</xdr:row>
      <xdr:rowOff>2324100</xdr:rowOff>
    </xdr:to>
    <xdr:pic>
      <xdr:nvPicPr>
        <xdr:cNvPr id="1026" name="Picture 2" descr="rId2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11220450" y="1762125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13</xdr:col>
      <xdr:colOff>161925</xdr:colOff>
      <xdr:row>3</xdr:row>
      <xdr:rowOff>2705100</xdr:rowOff>
    </xdr:from>
    <xdr:to>
      <xdr:col>13</xdr:col>
      <xdr:colOff>1543050</xdr:colOff>
      <xdr:row>3</xdr:row>
      <xdr:rowOff>2324100</xdr:rowOff>
    </xdr:to>
    <xdr:pic>
      <xdr:nvPicPr>
        <xdr:cNvPr id="1027" name="Picture 5" descr="rId3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13173075" y="1762125"/>
          <a:ext cx="13811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 fLocksWithSheet="0"/>
  </xdr:twoCellAnchor>
  <xdr:twoCellAnchor>
    <xdr:from>
      <xdr:col>13</xdr:col>
      <xdr:colOff>295275</xdr:colOff>
      <xdr:row>3</xdr:row>
      <xdr:rowOff>2181225</xdr:rowOff>
    </xdr:from>
    <xdr:to>
      <xdr:col>13</xdr:col>
      <xdr:colOff>447675</xdr:colOff>
      <xdr:row>3</xdr:row>
      <xdr:rowOff>2324100</xdr:rowOff>
    </xdr:to>
    <xdr:pic>
      <xdr:nvPicPr>
        <xdr:cNvPr id="1028" name="Picture 6" descr="rId4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13306425" y="1762125"/>
          <a:ext cx="1524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Arab" typeface="Times New Roman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Times New Roman"/>
        <a:font script="Jpan" typeface="ＭＳ Ｐゴシック"/>
        <a:font script="Khmr" typeface="MoolBoran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Times New Roman"/>
        <a:font script="Yiii" typeface="Microsoft Yi Baiti"/>
      </a:majorFont>
      <a:minorFont>
        <a:latin typeface="Calibri"/>
        <a:ea typeface=""/>
        <a:cs typeface=""/>
        <a:font script="Arab" typeface="Arial"/>
        <a:font script="Beng" typeface="Vrinda"/>
        <a:font script="Cans" typeface="Euphemia"/>
        <a:font script="Cher" typeface="Plantagenet Cherokee"/>
        <a:font script="Deva" typeface="Mangal"/>
        <a:font script="Ethi" typeface="Nyala"/>
        <a:font script="Geor" typeface="Sylfaen"/>
        <a:font script="Gujr" typeface="Shruti"/>
        <a:font script="Guru" typeface="Raavi"/>
        <a:font script="Hang" typeface="맑은 고딕"/>
        <a:font script="Hans" typeface="宋体"/>
        <a:font script="Hant" typeface="新細明體"/>
        <a:font script="Hebr" typeface="Arial"/>
        <a:font script="Jpan" typeface="ＭＳ Ｐゴシック"/>
        <a:font script="Khmr" typeface="DaunPenh"/>
        <a:font script="Knda" typeface="Tunga"/>
        <a:font script="Laoo" typeface="DokChampa"/>
        <a:font script="Mlym" typeface="Kartika"/>
        <a:font script="Mong" typeface="Mongolian Baiti"/>
        <a:font script="Orya" typeface="Kalinga"/>
        <a:font script="Sinh" typeface="Iskoola Pota"/>
        <a:font script="Syrc" typeface="Estrangelo Edessa"/>
        <a:font script="Taml" typeface="Latha"/>
        <a:font script="Telu" typeface="Gautami"/>
        <a:font script="Thaa" typeface="MV Boli"/>
        <a:font script="Thai" typeface="Tahoma"/>
        <a:font script="Tibt" typeface="Microsoft Himalaya"/>
        <a:font script="Uigh" typeface="Microsoft Uighur"/>
        <a:font script="Viet" typeface="Arial"/>
        <a:font script="Yiii" typeface="Microsoft Yi Bait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100000">
              <a:srgbClr val="9CBEE0"/>
            </a:gs>
            <a:gs pos="0">
              <a:srgbClr val="BBD5F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P14"/>
  <sheetViews>
    <sheetView tabSelected="1" zoomScaleNormal="82" workbookViewId="0">
      <selection activeCell="E25" sqref="E25"/>
    </sheetView>
  </sheetViews>
  <sheetFormatPr defaultRowHeight="12.75"/>
  <cols>
    <col min="1" max="1" width="6.85546875" style="2" customWidth="1"/>
    <col min="2" max="2" width="41.7109375" style="3" customWidth="1"/>
    <col min="3" max="3" width="9.42578125" style="3" customWidth="1"/>
    <col min="4" max="4" width="8.85546875" style="15" customWidth="1"/>
    <col min="5" max="5" width="12.42578125" style="4" customWidth="1"/>
    <col min="6" max="6" width="15.85546875" style="4" customWidth="1"/>
    <col min="7" max="7" width="12.5703125" style="4" customWidth="1"/>
    <col min="8" max="8" width="15.5703125" style="4" customWidth="1"/>
    <col min="9" max="9" width="12.7109375" style="4" customWidth="1"/>
    <col min="10" max="10" width="15.5703125" style="4" customWidth="1"/>
    <col min="11" max="11" width="15.7109375" style="4" customWidth="1"/>
    <col min="12" max="12" width="13.7109375" style="4" customWidth="1"/>
    <col min="13" max="13" width="14.140625" style="4" customWidth="1"/>
    <col min="14" max="14" width="26.85546875" style="4" customWidth="1"/>
    <col min="15" max="94" width="8.85546875" style="5" customWidth="1"/>
    <col min="95" max="218" width="8.85546875" style="1" customWidth="1"/>
    <col min="219" max="16384" width="9.140625" style="1"/>
  </cols>
  <sheetData>
    <row r="1" spans="1:14" ht="20.25" customHeight="1">
      <c r="A1" s="30" t="s">
        <v>0</v>
      </c>
      <c r="B1" s="30"/>
      <c r="C1" s="30"/>
      <c r="D1" s="30"/>
      <c r="E1" s="30"/>
      <c r="F1" s="30"/>
      <c r="G1" s="30"/>
      <c r="H1" s="30"/>
      <c r="I1" s="30"/>
      <c r="J1" s="30"/>
      <c r="K1" s="30"/>
      <c r="L1" s="30"/>
      <c r="M1" s="30"/>
      <c r="N1" s="30"/>
    </row>
    <row r="2" spans="1:14" ht="34.5" customHeight="1">
      <c r="A2" s="34" t="s">
        <v>16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4" ht="38.25">
      <c r="A3" s="35" t="s">
        <v>1</v>
      </c>
      <c r="B3" s="37" t="s">
        <v>11</v>
      </c>
      <c r="C3" s="35" t="s">
        <v>7</v>
      </c>
      <c r="D3" s="32" t="s">
        <v>6</v>
      </c>
      <c r="E3" s="25" t="s">
        <v>2</v>
      </c>
      <c r="F3" s="25"/>
      <c r="G3" s="25"/>
      <c r="H3" s="25"/>
      <c r="I3" s="25"/>
      <c r="J3" s="25"/>
      <c r="K3" s="25" t="s">
        <v>3</v>
      </c>
      <c r="L3" s="25"/>
      <c r="M3" s="25"/>
      <c r="N3" s="7" t="s">
        <v>4</v>
      </c>
    </row>
    <row r="4" spans="1:14" ht="45.75" customHeight="1">
      <c r="A4" s="35"/>
      <c r="B4" s="37"/>
      <c r="C4" s="35"/>
      <c r="D4" s="32"/>
      <c r="E4" s="7" t="s">
        <v>13</v>
      </c>
      <c r="F4" s="7" t="s">
        <v>14</v>
      </c>
      <c r="G4" s="7" t="s">
        <v>13</v>
      </c>
      <c r="H4" s="7" t="s">
        <v>14</v>
      </c>
      <c r="I4" s="7" t="s">
        <v>13</v>
      </c>
      <c r="J4" s="7" t="s">
        <v>14</v>
      </c>
      <c r="K4" s="39" t="s">
        <v>8</v>
      </c>
      <c r="L4" s="25" t="s">
        <v>5</v>
      </c>
      <c r="M4" s="25" t="s">
        <v>9</v>
      </c>
      <c r="N4" s="27" t="s">
        <v>12</v>
      </c>
    </row>
    <row r="5" spans="1:14" ht="41.25" customHeight="1">
      <c r="A5" s="36"/>
      <c r="B5" s="38"/>
      <c r="C5" s="36"/>
      <c r="D5" s="33"/>
      <c r="E5" s="29" t="s">
        <v>17</v>
      </c>
      <c r="F5" s="29"/>
      <c r="G5" s="29" t="s">
        <v>18</v>
      </c>
      <c r="H5" s="29"/>
      <c r="I5" s="29" t="s">
        <v>19</v>
      </c>
      <c r="J5" s="29"/>
      <c r="K5" s="40"/>
      <c r="L5" s="26"/>
      <c r="M5" s="26"/>
      <c r="N5" s="28"/>
    </row>
    <row r="6" spans="1:14" ht="38.25">
      <c r="A6" s="21">
        <v>1</v>
      </c>
      <c r="B6" s="24" t="s">
        <v>21</v>
      </c>
      <c r="C6" s="22" t="s">
        <v>15</v>
      </c>
      <c r="D6" s="19">
        <v>60</v>
      </c>
      <c r="E6" s="20">
        <v>275.66000000000003</v>
      </c>
      <c r="F6" s="8">
        <f>D6*E6</f>
        <v>16539.600000000002</v>
      </c>
      <c r="G6" s="20">
        <v>276.20999999999998</v>
      </c>
      <c r="H6" s="8">
        <f>G6*D6</f>
        <v>16572.599999999999</v>
      </c>
      <c r="I6" s="20">
        <v>276.32</v>
      </c>
      <c r="J6" s="8">
        <f>I6*D6</f>
        <v>16579.2</v>
      </c>
      <c r="K6" s="17">
        <f>(E6+G6+I6)/3</f>
        <v>276.06333333333333</v>
      </c>
      <c r="L6" s="18">
        <f>STDEV(E6,G6,I6)</f>
        <v>0.35360052790305402</v>
      </c>
      <c r="M6" s="9">
        <f>L6/K6</f>
        <v>1.2808674141310112E-3</v>
      </c>
      <c r="N6" s="10">
        <f>ROUND(K6,2)*D6</f>
        <v>16563.599999999999</v>
      </c>
    </row>
    <row r="7" spans="1:14" ht="38.25">
      <c r="A7" s="21">
        <v>2</v>
      </c>
      <c r="B7" s="24" t="s">
        <v>22</v>
      </c>
      <c r="C7" s="22" t="s">
        <v>15</v>
      </c>
      <c r="D7" s="19">
        <v>190</v>
      </c>
      <c r="E7" s="20">
        <v>378.23</v>
      </c>
      <c r="F7" s="8">
        <f>D7*E7</f>
        <v>71863.7</v>
      </c>
      <c r="G7" s="20">
        <v>378.45</v>
      </c>
      <c r="H7" s="8">
        <f>G7*D7</f>
        <v>71905.5</v>
      </c>
      <c r="I7" s="20">
        <v>379.11</v>
      </c>
      <c r="J7" s="8">
        <f>I7*D7</f>
        <v>72030.900000000009</v>
      </c>
      <c r="K7" s="17">
        <f>(E7+G7+I7)/3</f>
        <v>378.59666666666664</v>
      </c>
      <c r="L7" s="18">
        <f>STDEV(E7,G7,I7)</f>
        <v>0.45796651988255138</v>
      </c>
      <c r="M7" s="9">
        <f>L7/K7</f>
        <v>1.2096422398926335E-3</v>
      </c>
      <c r="N7" s="10">
        <f>ROUND(K7,2)*D7</f>
        <v>71934</v>
      </c>
    </row>
    <row r="8" spans="1:14" ht="51">
      <c r="A8" s="21">
        <v>3</v>
      </c>
      <c r="B8" s="24" t="s">
        <v>23</v>
      </c>
      <c r="C8" s="22" t="s">
        <v>15</v>
      </c>
      <c r="D8" s="19">
        <v>1130</v>
      </c>
      <c r="E8" s="20">
        <v>367.01</v>
      </c>
      <c r="F8" s="8">
        <f>D8*E8</f>
        <v>414721.3</v>
      </c>
      <c r="G8" s="20">
        <v>366.79</v>
      </c>
      <c r="H8" s="8">
        <f>G8*D8</f>
        <v>414472.7</v>
      </c>
      <c r="I8" s="20">
        <v>367.67</v>
      </c>
      <c r="J8" s="8">
        <f>I8*D8</f>
        <v>415467.10000000003</v>
      </c>
      <c r="K8" s="17">
        <f>(E8+G8+I8)/3</f>
        <v>367.15666666666669</v>
      </c>
      <c r="L8" s="18">
        <f>STDEV(E8,G8,I8)</f>
        <v>0.45796651988255138</v>
      </c>
      <c r="M8" s="9">
        <f>L8/K8</f>
        <v>1.2473327096041236E-3</v>
      </c>
      <c r="N8" s="10">
        <f>ROUND(K8,2)*D8</f>
        <v>414890.80000000005</v>
      </c>
    </row>
    <row r="9" spans="1:14" ht="38.25">
      <c r="A9" s="21">
        <v>4</v>
      </c>
      <c r="B9" s="24" t="s">
        <v>24</v>
      </c>
      <c r="C9" s="22" t="s">
        <v>15</v>
      </c>
      <c r="D9" s="19">
        <v>15</v>
      </c>
      <c r="E9" s="20">
        <v>288.14</v>
      </c>
      <c r="F9" s="8">
        <f>D9*E9</f>
        <v>4322.0999999999995</v>
      </c>
      <c r="G9" s="20">
        <v>288.91000000000003</v>
      </c>
      <c r="H9" s="8">
        <f>G9*D9</f>
        <v>4333.6500000000005</v>
      </c>
      <c r="I9" s="20">
        <v>289.02</v>
      </c>
      <c r="J9" s="8">
        <f>I9*D9</f>
        <v>4335.2999999999993</v>
      </c>
      <c r="K9" s="17">
        <f>(E9+G9+I9)/3</f>
        <v>288.69</v>
      </c>
      <c r="L9" s="18">
        <f>STDEV(E9,G9,I9)</f>
        <v>0.47947888378948139</v>
      </c>
      <c r="M9" s="9">
        <f>L9/K9</f>
        <v>1.6608780483892112E-3</v>
      </c>
      <c r="N9" s="10">
        <f>ROUND(K9,2)*D9</f>
        <v>4330.3500000000004</v>
      </c>
    </row>
    <row r="10" spans="1:14" ht="38.25">
      <c r="A10" s="21">
        <v>5</v>
      </c>
      <c r="B10" s="24" t="s">
        <v>25</v>
      </c>
      <c r="C10" s="22" t="s">
        <v>15</v>
      </c>
      <c r="D10" s="19">
        <v>1300</v>
      </c>
      <c r="E10" s="20">
        <v>377.27</v>
      </c>
      <c r="F10" s="8">
        <f>D10*E10</f>
        <v>490451</v>
      </c>
      <c r="G10" s="20">
        <v>377.27</v>
      </c>
      <c r="H10" s="8">
        <f>G10*D10</f>
        <v>490451</v>
      </c>
      <c r="I10" s="20">
        <v>377.93</v>
      </c>
      <c r="J10" s="8">
        <f>I10*D10</f>
        <v>491309</v>
      </c>
      <c r="K10" s="17">
        <f>(E10+G10+I10)/3</f>
        <v>377.49</v>
      </c>
      <c r="L10" s="18">
        <f>STDEV(E10,G10,I10)</f>
        <v>0.38105117766516744</v>
      </c>
      <c r="M10" s="9">
        <f>L10/K10</f>
        <v>1.0094338331218507E-3</v>
      </c>
      <c r="N10" s="10">
        <f>ROUND(K10,2)*D10</f>
        <v>490737</v>
      </c>
    </row>
    <row r="11" spans="1:14">
      <c r="A11" s="11"/>
      <c r="B11" s="23" t="s">
        <v>10</v>
      </c>
      <c r="C11" s="12"/>
      <c r="D11" s="13"/>
      <c r="E11" s="14"/>
      <c r="F11" s="16">
        <f>SUM(F6:F10)</f>
        <v>997897.7</v>
      </c>
      <c r="G11" s="14"/>
      <c r="H11" s="16">
        <f>SUM(H6:H10)</f>
        <v>997735.45000000007</v>
      </c>
      <c r="I11" s="14"/>
      <c r="J11" s="16">
        <f>SUM(J6:J10)</f>
        <v>999721.5</v>
      </c>
      <c r="K11" s="14"/>
      <c r="L11" s="14"/>
      <c r="M11" s="14"/>
      <c r="N11" s="14">
        <f>SUM(N6:N10)</f>
        <v>998455.75</v>
      </c>
    </row>
    <row r="14" spans="1:14" ht="15.75">
      <c r="A14" s="6"/>
      <c r="B14" s="31" t="s">
        <v>20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31"/>
      <c r="N14" s="31"/>
    </row>
  </sheetData>
  <mergeCells count="16">
    <mergeCell ref="A1:N1"/>
    <mergeCell ref="B14:N14"/>
    <mergeCell ref="E3:J3"/>
    <mergeCell ref="D3:D5"/>
    <mergeCell ref="A2:N2"/>
    <mergeCell ref="K3:M3"/>
    <mergeCell ref="A3:A5"/>
    <mergeCell ref="B3:B5"/>
    <mergeCell ref="C3:C5"/>
    <mergeCell ref="K4:K5"/>
    <mergeCell ref="L4:L5"/>
    <mergeCell ref="M4:M5"/>
    <mergeCell ref="N4:N5"/>
    <mergeCell ref="E5:F5"/>
    <mergeCell ref="G5:H5"/>
    <mergeCell ref="I5:J5"/>
  </mergeCells>
  <phoneticPr fontId="17" type="noConversion"/>
  <pageMargins left="0.7" right="0.7" top="0.75" bottom="0.75" header="0.3" footer="0.3"/>
  <pageSetup paperSize="9" scale="59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НМЦК</vt:lpstr>
      <vt:lpstr>НМЦК!Область_печати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odenisova</cp:lastModifiedBy>
  <cp:lastPrinted>2022-11-16T06:41:53Z</cp:lastPrinted>
  <dcterms:created xsi:type="dcterms:W3CDTF">2018-12-14T15:08:00Z</dcterms:created>
  <dcterms:modified xsi:type="dcterms:W3CDTF">2023-03-29T11:57:28Z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1049-9.1.0.5113</vt:lpwstr>
  </property>
</Properties>
</file>