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N11"/>
  <c r="F6"/>
  <c r="F7"/>
  <c r="F8"/>
  <c r="F9"/>
  <c r="F10"/>
  <c r="F11"/>
  <c r="J7"/>
  <c r="J8"/>
  <c r="J9"/>
  <c r="J10"/>
  <c r="H7"/>
  <c r="H8"/>
  <c r="H9"/>
  <c r="H10"/>
  <c r="L7"/>
  <c r="L8"/>
  <c r="L9"/>
  <c r="L10"/>
  <c r="L6"/>
  <c r="J6"/>
  <c r="H6"/>
  <c r="M6"/>
  <c r="M9"/>
  <c r="J11"/>
  <c r="M8"/>
  <c r="M7"/>
  <c r="M10"/>
  <c r="H11"/>
</calcChain>
</file>

<file path=xl/sharedStrings.xml><?xml version="1.0" encoding="utf-8"?>
<sst xmlns="http://schemas.openxmlformats.org/spreadsheetml/2006/main" count="34" uniqueCount="26">
  <si>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</si>
  <si>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</si>
  <si>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</si>
  <si>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</si>
  <si>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</si>
  <si>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</si>
  <si>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</si>
  <si>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</si>
  <si>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</si>
  <si>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</si>
  <si>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</si>
  <si>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</si>
  <si>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</si>
  <si>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</si>
  <si>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</si>
  <si>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</si>
  <si>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Поставка лекарственных препаратов (Антибиотики разные)</t>
  </si>
  <si>
    <t>Источник 1
 КП № 6719-24 от 23.03.2023</t>
  </si>
  <si>
    <t>Источник 2
 КП № 4682-21.03.23-17 от 21.03.2023</t>
  </si>
  <si>
    <t>Источник 3
КП № 2692-140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</si>
  <si>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998 455,75 рублей </t>
    </r>
    <r>
      <rPr>
        <sz val="12"/>
        <rFont val="Times New Roman"/>
        <family val="1"/>
        <charset val="204"/>
      </rPr>
      <t>(Девятьсот девяносто восемь тысяч четыреста пятьдесят пять рублей 75 копеек).</t>
    </r>
  </si>
  <si>
    <t xml:space="preserve">Ванкомицин порошок для приготовления раствора для инфузий, 0,5г флакон стеклянный в картонной пачке </t>
  </si>
  <si>
    <t xml:space="preserve">Ванкомицин порошок для приготовления раствора для инфузий, 1,0г флакон стеклянный в картонной пачке </t>
  </si>
  <si>
    <t>Имипенем+Цилластатин порошок для приготовления раствора для инфузий 500 мг+500 мг флаконы вместимостью 20 мл -х1 поддоны пластиковые обтянутые пленкой</t>
  </si>
  <si>
    <t xml:space="preserve">Меропенем лиофилизат для приготовления раствора для внутривенного введения 500 мг - флаконы х1 - пачки картонные </t>
  </si>
  <si>
    <t xml:space="preserve">Меропенем лиофилизат для приготовления раствора для внутривенного введения 1 г - флаконы х1 - пачки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</si>
</sst>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4"/>
  <sheetViews>
    <sheetView tabSelected="1" zoomScaleNormal="82" workbookViewId="0">
      <selection activeCell="E25" sqref="E25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9" t="s">
        <v>8</v>
      </c>
      <c r="L4" s="25" t="s">
        <v>5</v>
      </c>
      <c r="M4" s="25" t="s">
        <v>9</v>
      </c>
      <c r="N4" s="27" t="s">
        <v>12</v>
      </c>
    </row>
    <row r="5" spans="1:14" ht="41.25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40"/>
      <c r="L5" s="26"/>
      <c r="M5" s="26"/>
      <c r="N5" s="28"/>
    </row>
    <row r="6" spans="1:14" ht="38.25">
      <c r="A6" s="21">
        <v>1</v>
      </c>
      <c r="B6" s="24" t="s">
        <v>21</v>
      </c>
      <c r="C6" s="22" t="s">
        <v>15</v>
      </c>
      <c r="D6" s="19">
        <v>60</v>
      </c>
      <c r="E6" s="20">
        <v>275.66000000000003</v>
      </c>
      <c r="F6" s="8">
        <f>D6*E6</f>
        <v>16539.600000000002</v>
      </c>
      <c r="G6" s="20">
        <v>276.20999999999998</v>
      </c>
      <c r="H6" s="8">
        <f>G6*D6</f>
        <v>16572.599999999999</v>
      </c>
      <c r="I6" s="20">
        <v>276.32</v>
      </c>
      <c r="J6" s="8">
        <f>I6*D6</f>
        <v>16579.2</v>
      </c>
      <c r="K6" s="17">
        <f>(E6+G6+I6)/3</f>
        <v>276.06333333333333</v>
      </c>
      <c r="L6" s="18">
        <f>STDEV(E6,G6,I6)</f>
        <v>0.35360052790305402</v>
      </c>
      <c r="M6" s="9">
        <f>L6/K6</f>
        <v>1.2808674141310112E-3</v>
      </c>
      <c r="N6" s="10">
        <f>ROUND(K6,2)*D6</f>
        <v>16563.599999999999</v>
      </c>
    </row>
    <row r="7" spans="1:14" ht="38.25">
      <c r="A7" s="21">
        <v>2</v>
      </c>
      <c r="B7" s="24" t="s">
        <v>22</v>
      </c>
      <c r="C7" s="22" t="s">
        <v>15</v>
      </c>
      <c r="D7" s="19">
        <v>190</v>
      </c>
      <c r="E7" s="20">
        <v>378.23</v>
      </c>
      <c r="F7" s="8">
        <f>D7*E7</f>
        <v>71863.7</v>
      </c>
      <c r="G7" s="20">
        <v>378.45</v>
      </c>
      <c r="H7" s="8">
        <f>G7*D7</f>
        <v>71905.5</v>
      </c>
      <c r="I7" s="20">
        <v>379.11</v>
      </c>
      <c r="J7" s="8">
        <f>I7*D7</f>
        <v>72030.900000000009</v>
      </c>
      <c r="K7" s="17">
        <f>(E7+G7+I7)/3</f>
        <v>378.59666666666664</v>
      </c>
      <c r="L7" s="18">
        <f>STDEV(E7,G7,I7)</f>
        <v>0.45796651988255138</v>
      </c>
      <c r="M7" s="9">
        <f>L7/K7</f>
        <v>1.2096422398926335E-3</v>
      </c>
      <c r="N7" s="10">
        <f>ROUND(K7,2)*D7</f>
        <v>71934</v>
      </c>
    </row>
    <row r="8" spans="1:14" ht="51">
      <c r="A8" s="21">
        <v>3</v>
      </c>
      <c r="B8" s="24" t="s">
        <v>23</v>
      </c>
      <c r="C8" s="22" t="s">
        <v>15</v>
      </c>
      <c r="D8" s="19">
        <v>1130</v>
      </c>
      <c r="E8" s="20">
        <v>367.01</v>
      </c>
      <c r="F8" s="8">
        <f>D8*E8</f>
        <v>414721.3</v>
      </c>
      <c r="G8" s="20">
        <v>366.79</v>
      </c>
      <c r="H8" s="8">
        <f>G8*D8</f>
        <v>414472.7</v>
      </c>
      <c r="I8" s="20">
        <v>367.67</v>
      </c>
      <c r="J8" s="8">
        <f>I8*D8</f>
        <v>415467.10000000003</v>
      </c>
      <c r="K8" s="17">
        <f>(E8+G8+I8)/3</f>
        <v>367.15666666666669</v>
      </c>
      <c r="L8" s="18">
        <f>STDEV(E8,G8,I8)</f>
        <v>0.45796651988255138</v>
      </c>
      <c r="M8" s="9">
        <f>L8/K8</f>
        <v>1.2473327096041236E-3</v>
      </c>
      <c r="N8" s="10">
        <f>ROUND(K8,2)*D8</f>
        <v>414890.80000000005</v>
      </c>
    </row>
    <row r="9" spans="1:14" ht="38.25">
      <c r="A9" s="21">
        <v>4</v>
      </c>
      <c r="B9" s="24" t="s">
        <v>24</v>
      </c>
      <c r="C9" s="22" t="s">
        <v>15</v>
      </c>
      <c r="D9" s="19">
        <v>15</v>
      </c>
      <c r="E9" s="20">
        <v>288.14</v>
      </c>
      <c r="F9" s="8">
        <f>D9*E9</f>
        <v>4322.0999999999995</v>
      </c>
      <c r="G9" s="20">
        <v>288.91000000000003</v>
      </c>
      <c r="H9" s="8">
        <f>G9*D9</f>
        <v>4333.6500000000005</v>
      </c>
      <c r="I9" s="20">
        <v>289.02</v>
      </c>
      <c r="J9" s="8">
        <f>I9*D9</f>
        <v>4335.2999999999993</v>
      </c>
      <c r="K9" s="17">
        <f>(E9+G9+I9)/3</f>
        <v>288.69</v>
      </c>
      <c r="L9" s="18">
        <f>STDEV(E9,G9,I9)</f>
        <v>0.47947888378948139</v>
      </c>
      <c r="M9" s="9">
        <f>L9/K9</f>
        <v>1.6608780483892112E-3</v>
      </c>
      <c r="N9" s="10">
        <f>ROUND(K9,2)*D9</f>
        <v>4330.3500000000004</v>
      </c>
    </row>
    <row r="10" spans="1:14" ht="38.25">
      <c r="A10" s="21">
        <v>5</v>
      </c>
      <c r="B10" s="24" t="s">
        <v>25</v>
      </c>
      <c r="C10" s="22" t="s">
        <v>15</v>
      </c>
      <c r="D10" s="19">
        <v>1300</v>
      </c>
      <c r="E10" s="20">
        <v>377.27</v>
      </c>
      <c r="F10" s="8">
        <f>D10*E10</f>
        <v>490451</v>
      </c>
      <c r="G10" s="20">
        <v>377.27</v>
      </c>
      <c r="H10" s="8">
        <f>G10*D10</f>
        <v>490451</v>
      </c>
      <c r="I10" s="20">
        <v>377.93</v>
      </c>
      <c r="J10" s="8">
        <f>I10*D10</f>
        <v>491309</v>
      </c>
      <c r="K10" s="17">
        <f>(E10+G10+I10)/3</f>
        <v>377.49</v>
      </c>
      <c r="L10" s="18">
        <f>STDEV(E10,G10,I10)</f>
        <v>0.38105117766516744</v>
      </c>
      <c r="M10" s="9">
        <f>L10/K10</f>
        <v>1.0094338331218507E-3</v>
      </c>
      <c r="N10" s="10">
        <f>ROUND(K10,2)*D10</f>
        <v>490737</v>
      </c>
    </row>
    <row r="11" spans="1:14">
      <c r="A11" s="11"/>
      <c r="B11" s="23" t="s">
        <v>10</v>
      </c>
      <c r="C11" s="12"/>
      <c r="D11" s="13"/>
      <c r="E11" s="14"/>
      <c r="F11" s="16">
        <f>SUM(F6:F10)</f>
        <v>997897.7</v>
      </c>
      <c r="G11" s="14"/>
      <c r="H11" s="16">
        <f>SUM(H6:H10)</f>
        <v>997735.45000000007</v>
      </c>
      <c r="I11" s="14"/>
      <c r="J11" s="16">
        <f>SUM(J6:J10)</f>
        <v>999721.5</v>
      </c>
      <c r="K11" s="14"/>
      <c r="L11" s="14"/>
      <c r="M11" s="14"/>
      <c r="N11" s="14">
        <f>SUM(N6:N10)</f>
        <v>998455.75</v>
      </c>
    </row>
    <row r="14" spans="1:14" ht="15.75">
      <c r="A14" s="6"/>
      <c r="B14" s="31" t="s">
        <v>20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</sheetData>
  <mergeCells count="16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2023-03-29T11:57:28Z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