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<sst xmlns="http://schemas.openxmlformats.org/spreadsheetml/2006/main" count="26" uniqueCount="22">
  <si>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</si>
  <si>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</si>
  <si>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</si>
  <si>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</si>
  <si>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</si>
  <si>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</si>
  <si>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</si>
  <si>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</si>
  <si>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</si>
  <si>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</si>
  <si>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</si>
  <si>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</si>
  <si>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</si>
  <si>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</si>
  <si>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</si>
  <si>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</si>
  <si>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Источник 1
КП № б/н от 18.10.2023</t>
  </si>
  <si>
    <t>Источник 2
КП № б/н от 18.10.20222</t>
  </si>
  <si>
    <t>Источник 3
КП № б/н от б/д</t>
  </si>
  <si>
    <t>Поставка лекарственных препаратов (Пертузумаб)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</si>
  <si>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487 843,95 рубля </t>
    </r>
    <r>
      <rPr>
        <sz val="12"/>
        <rFont val="Times New Roman"/>
        <family val="1"/>
        <charset val="204"/>
      </rPr>
      <t>(Четыреста восемьдесят семь тысяч восемьсот сорок три рубля 95 копеек).</t>
    </r>
  </si>
  <si>
    <t>Пертузумаб концентрат для приготовления раствора для инфузий, 420 мг/14 мл, - флаконы (1)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</si>
</sst>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B22" sqref="B20:B22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66.75" customHeight="1">
      <c r="A5" s="36"/>
      <c r="B5" s="38"/>
      <c r="C5" s="36"/>
      <c r="D5" s="33"/>
      <c r="E5" s="29" t="s">
        <v>16</v>
      </c>
      <c r="F5" s="29"/>
      <c r="G5" s="29" t="s">
        <v>17</v>
      </c>
      <c r="H5" s="29"/>
      <c r="I5" s="29" t="s">
        <v>18</v>
      </c>
      <c r="J5" s="29"/>
      <c r="K5" s="26"/>
      <c r="L5" s="26"/>
      <c r="M5" s="26"/>
      <c r="N5" s="28"/>
    </row>
    <row r="6" spans="1:14" ht="38.25">
      <c r="A6" s="8">
        <v>1</v>
      </c>
      <c r="B6" s="17" t="s">
        <v>21</v>
      </c>
      <c r="C6" s="15" t="s">
        <v>15</v>
      </c>
      <c r="D6" s="18">
        <v>3</v>
      </c>
      <c r="E6" s="23">
        <v>162614.65</v>
      </c>
      <c r="F6" s="9">
        <f>D6*E6</f>
        <v>487843.94999999995</v>
      </c>
      <c r="G6" s="23">
        <v>165890</v>
      </c>
      <c r="H6" s="9">
        <f>G6*D6</f>
        <v>497670</v>
      </c>
      <c r="I6" s="23">
        <v>170550</v>
      </c>
      <c r="J6" s="9">
        <f>I6*D6</f>
        <v>511650</v>
      </c>
      <c r="K6" s="19">
        <f>(E6+G6+I6)/3</f>
        <v>166351.55000000002</v>
      </c>
      <c r="L6" s="20">
        <f>STDEV(E6,G6,I6)</f>
        <v>3987.7582935148721</v>
      </c>
      <c r="M6" s="21">
        <f>L6/K6</f>
        <v>2.3971873382092754E-2</v>
      </c>
      <c r="N6" s="22">
        <f>ROUND(K6,2)*D6</f>
        <v>499054.64999999997</v>
      </c>
    </row>
    <row r="7" spans="1:14">
      <c r="A7" s="10"/>
      <c r="B7" s="24" t="s">
        <v>10</v>
      </c>
      <c r="C7" s="11"/>
      <c r="D7" s="12"/>
      <c r="E7" s="13"/>
      <c r="F7" s="13">
        <f>SUM(F6:F6)</f>
        <v>487843.94999999995</v>
      </c>
      <c r="G7" s="13"/>
      <c r="H7" s="16">
        <f>SUM(H6:H6)</f>
        <v>497670</v>
      </c>
      <c r="I7" s="13"/>
      <c r="J7" s="16">
        <f>SUM(J6:J6)</f>
        <v>511650</v>
      </c>
      <c r="K7" s="13"/>
      <c r="L7" s="13"/>
      <c r="M7" s="13"/>
      <c r="N7" s="16">
        <f>SUM(N6:N6)</f>
        <v>499054.64999999997</v>
      </c>
    </row>
    <row r="10" spans="1:14" ht="15.75">
      <c r="A10" s="6"/>
      <c r="B10" s="31" t="s">
        <v>20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