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НМЦК!$A$1:$N$17</definedName>
  </definedNames>
  <calcPr calcId="114210"/>
</workbook>
</file>

<file path=xl/calcChain.xml><?xml version="1.0" encoding="utf-8"?>
<calcChain xmlns="http://schemas.openxmlformats.org/spreadsheetml/2006/main">
  <c r="L7" i="1"/>
  <c r="L8"/>
  <c r="L9"/>
  <c r="L10"/>
  <c r="L11"/>
  <c r="L12"/>
  <c r="K11"/>
  <c r="N11"/>
  <c r="K12"/>
  <c r="N12"/>
  <c r="J11"/>
  <c r="J12"/>
  <c r="H11"/>
  <c r="H12"/>
  <c r="F11"/>
  <c r="F12"/>
  <c r="K7"/>
  <c r="N7"/>
  <c r="K8"/>
  <c r="N8"/>
  <c r="K9"/>
  <c r="N9"/>
  <c r="K10"/>
  <c r="N10"/>
  <c r="J7"/>
  <c r="J8"/>
  <c r="J9"/>
  <c r="J10"/>
  <c r="H7"/>
  <c r="H8"/>
  <c r="H9"/>
  <c r="H10"/>
  <c r="F7"/>
  <c r="F8"/>
  <c r="F9"/>
  <c r="F10"/>
  <c r="F6"/>
  <c r="L6"/>
  <c r="K6"/>
  <c r="J6"/>
  <c r="H6"/>
  <c r="M10"/>
  <c r="M6"/>
  <c r="M12"/>
  <c r="M8"/>
  <c r="M11"/>
  <c r="M7"/>
  <c r="M9"/>
  <c r="N6"/>
  <c r="N13"/>
  <c r="J13"/>
  <c r="F13"/>
  <c r="H13"/>
</calcChain>
</file>

<file path=xl/sharedStrings.xml><?xml version="1.0" encoding="utf-8"?>
<sst xmlns="http://schemas.openxmlformats.org/spreadsheetml/2006/main" count="38" uniqueCount="28">
  <si>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</si>
  <si>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</si>
  <si>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</si>
  <si>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</si>
  <si>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</si>
  <si>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</si>
  <si>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</si>
  <si>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</si>
  <si>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</si>
  <si>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</si>
  <si>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</si>
  <si>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</si>
  <si>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</si>
  <si>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</si>
  <si>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</si>
  <si>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</t>
  </si>
  <si>
    <t>Поставка лекарственных препаратов (Препараты для лечения онкологических заболеваний 2)</t>
  </si>
  <si>
    <t>Источник 1
 КП № МО00-025184 от 13.10.2022</t>
  </si>
  <si>
    <t>Источник 2
 КП № б/н от 13.10.20222</t>
  </si>
  <si>
    <t>Источник 3
 КП № 6370 от 13.10.2022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</si>
  <si>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1 621 262,86 рубля </t>
    </r>
    <r>
      <rPr>
        <sz val="12"/>
        <rFont val="Times New Roman"/>
        <family val="1"/>
        <charset val="204"/>
      </rPr>
      <t>(Один миллион шестьсот двадцать одна тысяча двести шестьдесят два рубля 86 копеек).</t>
    </r>
  </si>
  <si>
    <t>Гемцитабин лиофилизат для приготовления раствора для инфузий, 1000 мг, 1 шт. - флаконы (1) - пачки картонные</t>
  </si>
  <si>
    <t>Дакарбазин лиофилизат для приготовления раствора для внутривенного введения, 100 мг, - флаконы (1) - пачки картонные</t>
  </si>
  <si>
    <t>Доксорубицин лиофилизат для приготовления раствора для внутрисосудистого и внутрипузырного введения, 50 мг, - флаконы (1) - пачки картонные</t>
  </si>
  <si>
    <t>Золедроновая кислота лиофилизат для приготовления раствора  для инфузий 4 мг /5 мл с растворителем (вода для инъекций</t>
  </si>
  <si>
    <t>Интерферон альфа-2b лиофилизат для приготовления раствора для внутримышечного, субконъюнктивального введения и закапывания в глаз, 3 млн.МЕ, - флаконы (5) - упаковки ячейковые контурные - пачки картонные</t>
  </si>
  <si>
    <t>Оксалиплатинлиофилизат для приготовления раствора для инфузий, 100 мг, - флаконы (1) - пачки картонные</t>
  </si>
  <si>
    <t>Эпоэтин альфа раствор для внутривенного и подкожного введения, 10000 МЕ, 0,3 мл - шприцы (3) - контурные ячейковые упаковки (2) - пачки картонные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</si>
</sst>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42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4" fontId="2" fillId="9" borderId="2" xfId="0" applyNumberFormat="1" applyFont="1" applyFill="1" applyBorder="1" applyAlignment="1">
      <alignment horizontal="center" vertical="center"/>
    </xf>
    <xf numFmtId="49" fontId="2" fillId="9" borderId="0" xfId="0" applyNumberFormat="1" applyFont="1" applyFill="1" applyAlignment="1">
      <alignment horizontal="left" wrapText="1"/>
    </xf>
    <xf numFmtId="0" fontId="18" fillId="0" borderId="2" xfId="18" applyFont="1" applyFill="1" applyBorder="1" applyAlignment="1">
      <alignment horizontal="center" vertical="center"/>
    </xf>
    <xf numFmtId="0" fontId="18" fillId="0" borderId="5" xfId="18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right" vertical="center" wrapText="1"/>
    </xf>
    <xf numFmtId="0" fontId="23" fillId="0" borderId="2" xfId="0" applyFont="1" applyBorder="1" applyAlignment="1">
      <alignment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3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3" xfId="0" applyNumberFormat="1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19145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19145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1914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1914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16"/>
  <sheetViews>
    <sheetView tabSelected="1" zoomScaleNormal="77" workbookViewId="0">
      <selection activeCell="E11" sqref="E11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3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26.140625" style="5" customWidth="1"/>
    <col min="16" max="94" width="8.85546875" style="5" customWidth="1"/>
    <col min="95" max="218" width="8.85546875" style="1" customWidth="1"/>
    <col min="219" max="16384" width="9.140625" style="1"/>
  </cols>
  <sheetData>
    <row r="1" spans="1:16" ht="30.75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6" ht="36" customHeight="1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6" ht="38.25">
      <c r="A3" s="38" t="s">
        <v>1</v>
      </c>
      <c r="B3" s="40" t="s">
        <v>11</v>
      </c>
      <c r="C3" s="38" t="s">
        <v>7</v>
      </c>
      <c r="D3" s="35" t="s">
        <v>6</v>
      </c>
      <c r="E3" s="28" t="s">
        <v>2</v>
      </c>
      <c r="F3" s="28"/>
      <c r="G3" s="28"/>
      <c r="H3" s="28"/>
      <c r="I3" s="28"/>
      <c r="J3" s="28"/>
      <c r="K3" s="28" t="s">
        <v>3</v>
      </c>
      <c r="L3" s="28"/>
      <c r="M3" s="28"/>
      <c r="N3" s="7" t="s">
        <v>4</v>
      </c>
    </row>
    <row r="4" spans="1:16" ht="45.75" customHeight="1">
      <c r="A4" s="38"/>
      <c r="B4" s="40"/>
      <c r="C4" s="38"/>
      <c r="D4" s="35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8" t="s">
        <v>8</v>
      </c>
      <c r="L4" s="28" t="s">
        <v>5</v>
      </c>
      <c r="M4" s="28" t="s">
        <v>9</v>
      </c>
      <c r="N4" s="30" t="s">
        <v>12</v>
      </c>
    </row>
    <row r="5" spans="1:16" ht="55.5" customHeight="1">
      <c r="A5" s="39"/>
      <c r="B5" s="41"/>
      <c r="C5" s="39"/>
      <c r="D5" s="36"/>
      <c r="E5" s="32" t="s">
        <v>17</v>
      </c>
      <c r="F5" s="32"/>
      <c r="G5" s="32" t="s">
        <v>18</v>
      </c>
      <c r="H5" s="32"/>
      <c r="I5" s="32" t="s">
        <v>19</v>
      </c>
      <c r="J5" s="32"/>
      <c r="K5" s="29"/>
      <c r="L5" s="29"/>
      <c r="M5" s="29"/>
      <c r="N5" s="31"/>
    </row>
    <row r="6" spans="1:16" ht="38.25">
      <c r="A6" s="24">
        <v>1</v>
      </c>
      <c r="B6" s="27" t="s">
        <v>21</v>
      </c>
      <c r="C6" s="25" t="s">
        <v>15</v>
      </c>
      <c r="D6" s="21">
        <v>90</v>
      </c>
      <c r="E6" s="19">
        <v>3608</v>
      </c>
      <c r="F6" s="8">
        <f>D6*E6</f>
        <v>324720</v>
      </c>
      <c r="G6" s="19">
        <v>3608.5</v>
      </c>
      <c r="H6" s="8">
        <f t="shared" ref="H6:H12" si="0">G6*D6</f>
        <v>324765</v>
      </c>
      <c r="I6" s="19">
        <v>3608.68</v>
      </c>
      <c r="J6" s="8">
        <f t="shared" ref="J6:J12" si="1">I6*D6</f>
        <v>324781.2</v>
      </c>
      <c r="K6" s="15">
        <f t="shared" ref="K6:K12" si="2">(E6+G6+I6)/3</f>
        <v>3608.3933333333334</v>
      </c>
      <c r="L6" s="16">
        <f t="shared" ref="L6:L12" si="3">STDEV(E6,G6,I6)</f>
        <v>0.35232560697923504</v>
      </c>
      <c r="M6" s="17">
        <f t="shared" ref="M6:M12" si="4">L6/K6</f>
        <v>9.7640576963866203E-5</v>
      </c>
      <c r="N6" s="18">
        <f t="shared" ref="N6:N12" si="5">ROUND(K6,2)*D6</f>
        <v>324755.09999999998</v>
      </c>
    </row>
    <row r="7" spans="1:16" ht="38.25">
      <c r="A7" s="24">
        <v>2</v>
      </c>
      <c r="B7" s="27" t="s">
        <v>22</v>
      </c>
      <c r="C7" s="25" t="s">
        <v>15</v>
      </c>
      <c r="D7" s="22">
        <v>40</v>
      </c>
      <c r="E7" s="19">
        <v>374</v>
      </c>
      <c r="F7" s="8">
        <f t="shared" ref="F7:F12" si="6">D7*E7</f>
        <v>14960</v>
      </c>
      <c r="G7" s="19">
        <v>375.1</v>
      </c>
      <c r="H7" s="8">
        <f t="shared" si="0"/>
        <v>15004</v>
      </c>
      <c r="I7" s="19">
        <v>375.4</v>
      </c>
      <c r="J7" s="8">
        <f t="shared" si="1"/>
        <v>15016</v>
      </c>
      <c r="K7" s="15">
        <f t="shared" si="2"/>
        <v>374.83333333333331</v>
      </c>
      <c r="L7" s="16">
        <f t="shared" si="3"/>
        <v>0.73711147958425227</v>
      </c>
      <c r="M7" s="17">
        <f t="shared" si="4"/>
        <v>1.9665046142754621E-3</v>
      </c>
      <c r="N7" s="18">
        <f t="shared" si="5"/>
        <v>14993.199999999999</v>
      </c>
    </row>
    <row r="8" spans="1:16" ht="54.75" customHeight="1">
      <c r="A8" s="24">
        <v>3</v>
      </c>
      <c r="B8" s="27" t="s">
        <v>23</v>
      </c>
      <c r="C8" s="25" t="s">
        <v>15</v>
      </c>
      <c r="D8" s="22">
        <v>100</v>
      </c>
      <c r="E8" s="19">
        <v>716.88</v>
      </c>
      <c r="F8" s="8">
        <f t="shared" si="6"/>
        <v>71688</v>
      </c>
      <c r="G8" s="19">
        <v>717</v>
      </c>
      <c r="H8" s="8">
        <f t="shared" si="0"/>
        <v>71700</v>
      </c>
      <c r="I8" s="19">
        <v>718.21</v>
      </c>
      <c r="J8" s="8">
        <f t="shared" si="1"/>
        <v>71821</v>
      </c>
      <c r="K8" s="15">
        <f t="shared" si="2"/>
        <v>717.36333333333334</v>
      </c>
      <c r="L8" s="16">
        <f t="shared" si="3"/>
        <v>0.73568562126316317</v>
      </c>
      <c r="M8" s="17">
        <f t="shared" si="4"/>
        <v>1.0255411547795349E-3</v>
      </c>
      <c r="N8" s="18">
        <f t="shared" si="5"/>
        <v>71736</v>
      </c>
    </row>
    <row r="9" spans="1:16" ht="42" customHeight="1">
      <c r="A9" s="24">
        <v>4</v>
      </c>
      <c r="B9" s="27" t="s">
        <v>24</v>
      </c>
      <c r="C9" s="25" t="s">
        <v>15</v>
      </c>
      <c r="D9" s="21">
        <v>135</v>
      </c>
      <c r="E9" s="19">
        <v>3440</v>
      </c>
      <c r="F9" s="8">
        <f t="shared" si="6"/>
        <v>464400</v>
      </c>
      <c r="G9" s="19">
        <v>3442</v>
      </c>
      <c r="H9" s="8">
        <f t="shared" si="0"/>
        <v>464670</v>
      </c>
      <c r="I9" s="19">
        <v>3442.96</v>
      </c>
      <c r="J9" s="8">
        <f t="shared" si="1"/>
        <v>464799.6</v>
      </c>
      <c r="K9" s="15">
        <f t="shared" si="2"/>
        <v>3441.6533333333332</v>
      </c>
      <c r="L9" s="16">
        <f t="shared" si="3"/>
        <v>1.5101434810419112</v>
      </c>
      <c r="M9" s="17">
        <f t="shared" si="4"/>
        <v>4.3878430939449001E-4</v>
      </c>
      <c r="N9" s="18">
        <f t="shared" si="5"/>
        <v>464622.75</v>
      </c>
    </row>
    <row r="10" spans="1:16" ht="66" customHeight="1">
      <c r="A10" s="24">
        <v>5</v>
      </c>
      <c r="B10" s="27" t="s">
        <v>25</v>
      </c>
      <c r="C10" s="25" t="s">
        <v>15</v>
      </c>
      <c r="D10" s="23">
        <v>3</v>
      </c>
      <c r="E10" s="19">
        <v>3073.62</v>
      </c>
      <c r="F10" s="8">
        <f t="shared" si="6"/>
        <v>9220.86</v>
      </c>
      <c r="G10" s="19">
        <v>3074</v>
      </c>
      <c r="H10" s="8">
        <f t="shared" si="0"/>
        <v>9222</v>
      </c>
      <c r="I10" s="19">
        <v>3075</v>
      </c>
      <c r="J10" s="8">
        <f t="shared" si="1"/>
        <v>9225</v>
      </c>
      <c r="K10" s="15">
        <f t="shared" si="2"/>
        <v>3074.2066666666665</v>
      </c>
      <c r="L10" s="16">
        <f t="shared" si="3"/>
        <v>0.71283471670044063</v>
      </c>
      <c r="M10" s="17">
        <f t="shared" si="4"/>
        <v>2.3187599078150481E-4</v>
      </c>
      <c r="N10" s="18">
        <f t="shared" si="5"/>
        <v>9222.630000000001</v>
      </c>
      <c r="P10" s="20"/>
    </row>
    <row r="11" spans="1:16" ht="38.25">
      <c r="A11" s="24">
        <v>6</v>
      </c>
      <c r="B11" s="27" t="s">
        <v>26</v>
      </c>
      <c r="C11" s="25" t="s">
        <v>15</v>
      </c>
      <c r="D11" s="21">
        <v>200</v>
      </c>
      <c r="E11" s="19">
        <v>3598</v>
      </c>
      <c r="F11" s="8">
        <f t="shared" si="6"/>
        <v>719600</v>
      </c>
      <c r="G11" s="19">
        <v>3600</v>
      </c>
      <c r="H11" s="8">
        <f t="shared" si="0"/>
        <v>720000</v>
      </c>
      <c r="I11" s="19">
        <v>3601.25</v>
      </c>
      <c r="J11" s="8">
        <f t="shared" si="1"/>
        <v>720250</v>
      </c>
      <c r="K11" s="15">
        <f t="shared" si="2"/>
        <v>3599.75</v>
      </c>
      <c r="L11" s="16">
        <f t="shared" si="3"/>
        <v>1.6393596310755001</v>
      </c>
      <c r="M11" s="17">
        <f t="shared" si="4"/>
        <v>4.5540930094464896E-4</v>
      </c>
      <c r="N11" s="18">
        <f t="shared" si="5"/>
        <v>719950</v>
      </c>
      <c r="P11" s="20"/>
    </row>
    <row r="12" spans="1:16" ht="51">
      <c r="A12" s="24">
        <v>7</v>
      </c>
      <c r="B12" s="27" t="s">
        <v>27</v>
      </c>
      <c r="C12" s="25" t="s">
        <v>15</v>
      </c>
      <c r="D12" s="21">
        <v>7</v>
      </c>
      <c r="E12" s="19">
        <v>2382</v>
      </c>
      <c r="F12" s="8">
        <f t="shared" si="6"/>
        <v>16674</v>
      </c>
      <c r="G12" s="19">
        <v>2382.9</v>
      </c>
      <c r="H12" s="8">
        <f t="shared" si="0"/>
        <v>16680.3</v>
      </c>
      <c r="I12" s="19">
        <v>2383</v>
      </c>
      <c r="J12" s="8">
        <f t="shared" si="1"/>
        <v>16681</v>
      </c>
      <c r="K12" s="15">
        <f t="shared" si="2"/>
        <v>2382.6333333333332</v>
      </c>
      <c r="L12" s="16">
        <f t="shared" si="3"/>
        <v>0.55075705472863223</v>
      </c>
      <c r="M12" s="17">
        <f t="shared" si="4"/>
        <v>2.3115476772001521E-4</v>
      </c>
      <c r="N12" s="18">
        <f t="shared" si="5"/>
        <v>16678.41</v>
      </c>
      <c r="P12" s="20"/>
    </row>
    <row r="13" spans="1:16">
      <c r="A13" s="9"/>
      <c r="B13" s="26" t="s">
        <v>10</v>
      </c>
      <c r="C13" s="10"/>
      <c r="D13" s="11"/>
      <c r="E13" s="12"/>
      <c r="F13" s="12">
        <f>SUM(F6:F12)</f>
        <v>1621262.8599999999</v>
      </c>
      <c r="G13" s="12"/>
      <c r="H13" s="14">
        <f>SUM(H6:H12)</f>
        <v>1622041.3</v>
      </c>
      <c r="I13" s="12"/>
      <c r="J13" s="14">
        <f>SUM(J6:J12)</f>
        <v>1622573.8</v>
      </c>
      <c r="K13" s="12"/>
      <c r="L13" s="12"/>
      <c r="M13" s="12"/>
      <c r="N13" s="14">
        <f>SUM(N6:N12)</f>
        <v>1621958.09</v>
      </c>
    </row>
    <row r="16" spans="1:16" ht="15.75">
      <c r="A16" s="6"/>
      <c r="B16" s="34" t="s">
        <v>20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</sheetData>
  <mergeCells count="16">
    <mergeCell ref="A1:N1"/>
    <mergeCell ref="B16:N16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2022-12-20T10:42:06Z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