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НМЦК!$A$1:$N$16</definedName>
  </definedNames>
  <calcPr calcId="114210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J7"/>
  <c r="J8"/>
  <c r="J9"/>
  <c r="J10"/>
  <c r="J11"/>
  <c r="H7"/>
  <c r="H8"/>
  <c r="H9"/>
  <c r="H10"/>
  <c r="H11"/>
  <c r="L7"/>
  <c r="L8"/>
  <c r="L9"/>
  <c r="L10"/>
  <c r="L11"/>
  <c r="L6"/>
  <c r="K7"/>
  <c r="N7"/>
  <c r="K8"/>
  <c r="N8"/>
  <c r="K9"/>
  <c r="N9"/>
  <c r="K10"/>
  <c r="N10"/>
  <c r="K11"/>
  <c r="N11"/>
  <c r="K6"/>
  <c r="N6"/>
  <c r="J6"/>
  <c r="H6"/>
  <c r="N12"/>
  <c r="M6"/>
  <c r="M9"/>
  <c r="J12"/>
  <c r="M8"/>
  <c r="M11"/>
  <c r="M7"/>
  <c r="M10"/>
  <c r="H12"/>
</calcChain>
</file>

<file path=xl/sharedStrings.xml><?xml version="1.0" encoding="utf-8"?>
<sst xmlns="http://schemas.openxmlformats.org/spreadsheetml/2006/main" count="36" uniqueCount="27">
  <si>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</si>
  <si>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</si>
  <si>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</si>
  <si>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</si>
  <si>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</si>
  <si>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</si>
  <si>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</si>
  <si>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</si>
  <si>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</si>
  <si>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</si>
  <si>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</si>
  <si>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</si>
  <si>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</si>
  <si>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</si>
  <si>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</si>
  <si>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(Средства, тормозящие свертывание крови (средства антикоагуляционные, фибринолитические)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</si>
  <si>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1 232 608,09 рублей </t>
    </r>
    <r>
      <rPr>
        <sz val="12"/>
        <rFont val="Times New Roman"/>
        <family val="1"/>
        <charset val="204"/>
      </rPr>
      <t>(Один миллион двести тридцать две тысячи шестьсот восемь рублей 09 копеек).</t>
    </r>
  </si>
  <si>
    <t>упак</t>
  </si>
  <si>
    <t xml:space="preserve">Варфарин Никомед таблетки 2.5 мг, - флаконы - пачки картонные (100 шт.) Срок годности не менее 5 лет </t>
  </si>
  <si>
    <t xml:space="preserve">Клопидогрел таблетки покрытые пленочной оболочкой 75 мг х28 </t>
  </si>
  <si>
    <t xml:space="preserve">Эноксапарин натрия раствор для инъекций 4000 анти-Ха МЕ/0,4 мл - шприцы х10 </t>
  </si>
  <si>
    <t>Эноксапарин натрия раствор для инъекций 6000 анти-Ха МЕ/0,6мл  шприцы х10</t>
  </si>
  <si>
    <t>Эноксапарин натрия раствор для инъекций 8000 анти-Ха МЕ/0,8мл - шприцы х10</t>
  </si>
  <si>
    <t xml:space="preserve">Эноксапарин натрия раствор для инъекций 2000 анти-Ха МЕ/0,2 мл - шприцы х10 </t>
  </si>
  <si>
    <t>Источник 1
 КП № 6710-08.11.22-15 от 08.11.2022</t>
  </si>
  <si>
    <t>Источник 2
 КП № 2720-138 от 10.11.2022</t>
  </si>
  <si>
    <t>Источник 3
 КП № 8747-22 от 10.11.2022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</si>
</sst>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5" fillId="0" borderId="0" xfId="18" applyFont="1" applyFill="1"/>
    <xf numFmtId="0" fontId="25" fillId="0" borderId="0" xfId="18" applyFont="1" applyFill="1" applyBorder="1"/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15"/>
  <sheetViews>
    <sheetView tabSelected="1" zoomScale="115" zoomScaleNormal="75" workbookViewId="0">
      <selection activeCell="E7" sqref="E7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7.5703125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5" ht="20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34.5" customHeight="1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38.25">
      <c r="A3" s="38" t="s">
        <v>1</v>
      </c>
      <c r="B3" s="40" t="s">
        <v>11</v>
      </c>
      <c r="C3" s="38" t="s">
        <v>7</v>
      </c>
      <c r="D3" s="35" t="s">
        <v>6</v>
      </c>
      <c r="E3" s="28" t="s">
        <v>2</v>
      </c>
      <c r="F3" s="28"/>
      <c r="G3" s="28"/>
      <c r="H3" s="28"/>
      <c r="I3" s="28"/>
      <c r="J3" s="28"/>
      <c r="K3" s="28" t="s">
        <v>3</v>
      </c>
      <c r="L3" s="28"/>
      <c r="M3" s="28"/>
      <c r="N3" s="7" t="s">
        <v>4</v>
      </c>
    </row>
    <row r="4" spans="1:15" ht="45.75" customHeight="1">
      <c r="A4" s="38"/>
      <c r="B4" s="40"/>
      <c r="C4" s="38"/>
      <c r="D4" s="3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42" t="s">
        <v>8</v>
      </c>
      <c r="L4" s="28" t="s">
        <v>5</v>
      </c>
      <c r="M4" s="28" t="s">
        <v>9</v>
      </c>
      <c r="N4" s="30" t="s">
        <v>12</v>
      </c>
    </row>
    <row r="5" spans="1:15" ht="45" customHeight="1">
      <c r="A5" s="39"/>
      <c r="B5" s="41"/>
      <c r="C5" s="39"/>
      <c r="D5" s="36"/>
      <c r="E5" s="32" t="s">
        <v>24</v>
      </c>
      <c r="F5" s="32"/>
      <c r="G5" s="32" t="s">
        <v>25</v>
      </c>
      <c r="H5" s="32"/>
      <c r="I5" s="32" t="s">
        <v>26</v>
      </c>
      <c r="J5" s="32"/>
      <c r="K5" s="43"/>
      <c r="L5" s="29"/>
      <c r="M5" s="29"/>
      <c r="N5" s="31"/>
    </row>
    <row r="6" spans="1:15" ht="38.25">
      <c r="A6" s="8">
        <v>1</v>
      </c>
      <c r="B6" s="21" t="s">
        <v>18</v>
      </c>
      <c r="C6" s="18" t="s">
        <v>17</v>
      </c>
      <c r="D6" s="22">
        <v>5</v>
      </c>
      <c r="E6" s="23">
        <v>154.41</v>
      </c>
      <c r="F6" s="9">
        <f t="shared" ref="F6:F11" si="0">D6*E6</f>
        <v>772.05</v>
      </c>
      <c r="G6" s="23">
        <v>154.52000000000001</v>
      </c>
      <c r="H6" s="9">
        <f t="shared" ref="H6:H11" si="1">G6*D6</f>
        <v>772.6</v>
      </c>
      <c r="I6" s="23">
        <v>153.86000000000001</v>
      </c>
      <c r="J6" s="9">
        <f t="shared" ref="J6:J11" si="2">I6*D6</f>
        <v>769.30000000000007</v>
      </c>
      <c r="K6" s="26">
        <f t="shared" ref="K6:K11" si="3">(E6+G6+I6)/3</f>
        <v>154.26333333333335</v>
      </c>
      <c r="L6" s="20">
        <f t="shared" ref="L6:L11" si="4">STDEV(E6,G6,I6)</f>
        <v>0.35360052790307023</v>
      </c>
      <c r="M6" s="10">
        <f t="shared" ref="M6:M11" si="5">L6/K6</f>
        <v>2.2921877821673125E-3</v>
      </c>
      <c r="N6" s="11">
        <f t="shared" ref="N6:N11" si="6">ROUND(K6,2)*D6</f>
        <v>771.3</v>
      </c>
      <c r="O6" s="24"/>
    </row>
    <row r="7" spans="1:15" ht="25.5">
      <c r="A7" s="8">
        <v>2</v>
      </c>
      <c r="B7" s="21" t="s">
        <v>19</v>
      </c>
      <c r="C7" s="18" t="s">
        <v>17</v>
      </c>
      <c r="D7" s="22">
        <v>43</v>
      </c>
      <c r="E7" s="23">
        <v>698.48</v>
      </c>
      <c r="F7" s="9">
        <f t="shared" si="0"/>
        <v>30034.639999999999</v>
      </c>
      <c r="G7" s="23">
        <v>699.14</v>
      </c>
      <c r="H7" s="9">
        <f t="shared" si="1"/>
        <v>30063.02</v>
      </c>
      <c r="I7" s="23">
        <v>698.26</v>
      </c>
      <c r="J7" s="9">
        <f t="shared" si="2"/>
        <v>30025.18</v>
      </c>
      <c r="K7" s="26">
        <f t="shared" si="3"/>
        <v>698.62666666666667</v>
      </c>
      <c r="L7" s="20">
        <f t="shared" si="4"/>
        <v>0.45796651988254228</v>
      </c>
      <c r="M7" s="10">
        <f t="shared" si="5"/>
        <v>6.5552396112736745E-4</v>
      </c>
      <c r="N7" s="11">
        <f t="shared" si="6"/>
        <v>30041.09</v>
      </c>
      <c r="O7" s="24"/>
    </row>
    <row r="8" spans="1:15" ht="25.5">
      <c r="A8" s="8">
        <v>3</v>
      </c>
      <c r="B8" s="21" t="s">
        <v>20</v>
      </c>
      <c r="C8" s="18" t="s">
        <v>17</v>
      </c>
      <c r="D8" s="22">
        <v>600</v>
      </c>
      <c r="E8" s="23">
        <v>1546.15</v>
      </c>
      <c r="F8" s="9">
        <f t="shared" si="0"/>
        <v>927690</v>
      </c>
      <c r="G8" s="23">
        <v>1547.03</v>
      </c>
      <c r="H8" s="9">
        <f t="shared" si="1"/>
        <v>928218</v>
      </c>
      <c r="I8" s="23">
        <v>1546.37</v>
      </c>
      <c r="J8" s="9">
        <f t="shared" si="2"/>
        <v>927821.99999999988</v>
      </c>
      <c r="K8" s="26">
        <f t="shared" si="3"/>
        <v>1546.5166666666667</v>
      </c>
      <c r="L8" s="20">
        <f t="shared" si="4"/>
        <v>0.45796651988251497</v>
      </c>
      <c r="M8" s="10">
        <f t="shared" si="5"/>
        <v>2.9612776231478159E-4</v>
      </c>
      <c r="N8" s="11">
        <f t="shared" si="6"/>
        <v>927912</v>
      </c>
      <c r="O8" s="24"/>
    </row>
    <row r="9" spans="1:15" ht="25.5">
      <c r="A9" s="8">
        <v>4</v>
      </c>
      <c r="B9" s="21" t="s">
        <v>21</v>
      </c>
      <c r="C9" s="18" t="s">
        <v>17</v>
      </c>
      <c r="D9" s="22">
        <v>10</v>
      </c>
      <c r="E9" s="23">
        <v>3736.16</v>
      </c>
      <c r="F9" s="9">
        <f t="shared" si="0"/>
        <v>37361.599999999999</v>
      </c>
      <c r="G9" s="23">
        <v>3736.27</v>
      </c>
      <c r="H9" s="9">
        <f t="shared" si="1"/>
        <v>37362.699999999997</v>
      </c>
      <c r="I9" s="23">
        <v>3735.39</v>
      </c>
      <c r="J9" s="9">
        <f t="shared" si="2"/>
        <v>37353.9</v>
      </c>
      <c r="K9" s="26">
        <f t="shared" si="3"/>
        <v>3735.94</v>
      </c>
      <c r="L9" s="20">
        <f t="shared" si="4"/>
        <v>0.47947888378950748</v>
      </c>
      <c r="M9" s="10">
        <f t="shared" si="5"/>
        <v>1.283422334913054E-4</v>
      </c>
      <c r="N9" s="11">
        <f t="shared" si="6"/>
        <v>37359.4</v>
      </c>
      <c r="O9" s="25"/>
    </row>
    <row r="10" spans="1:15" ht="25.5">
      <c r="A10" s="8">
        <v>5</v>
      </c>
      <c r="B10" s="21" t="s">
        <v>22</v>
      </c>
      <c r="C10" s="18" t="s">
        <v>17</v>
      </c>
      <c r="D10" s="22">
        <v>40</v>
      </c>
      <c r="E10" s="23">
        <v>4624.95</v>
      </c>
      <c r="F10" s="9">
        <f t="shared" si="0"/>
        <v>184998</v>
      </c>
      <c r="G10" s="23">
        <v>4625.6099999999997</v>
      </c>
      <c r="H10" s="9">
        <f t="shared" si="1"/>
        <v>185024.4</v>
      </c>
      <c r="I10" s="23">
        <v>4624.95</v>
      </c>
      <c r="J10" s="9">
        <f t="shared" si="2"/>
        <v>184998</v>
      </c>
      <c r="K10" s="26">
        <f t="shared" si="3"/>
        <v>4625.1699999999992</v>
      </c>
      <c r="L10" s="20">
        <f t="shared" si="4"/>
        <v>0.38105117766506896</v>
      </c>
      <c r="M10" s="10">
        <f t="shared" si="5"/>
        <v>8.2386415562037506E-5</v>
      </c>
      <c r="N10" s="11">
        <f t="shared" si="6"/>
        <v>185006.8</v>
      </c>
      <c r="O10" s="24"/>
    </row>
    <row r="11" spans="1:15" ht="25.5">
      <c r="A11" s="8">
        <v>6</v>
      </c>
      <c r="B11" s="21" t="s">
        <v>23</v>
      </c>
      <c r="C11" s="18" t="s">
        <v>17</v>
      </c>
      <c r="D11" s="22">
        <v>30</v>
      </c>
      <c r="E11" s="23">
        <v>1716.96</v>
      </c>
      <c r="F11" s="9">
        <f t="shared" si="0"/>
        <v>51508.800000000003</v>
      </c>
      <c r="G11" s="23">
        <v>1717.84</v>
      </c>
      <c r="H11" s="9">
        <f t="shared" si="1"/>
        <v>51535.199999999997</v>
      </c>
      <c r="I11" s="23">
        <v>1716.96</v>
      </c>
      <c r="J11" s="9">
        <f t="shared" si="2"/>
        <v>51508.800000000003</v>
      </c>
      <c r="K11" s="26">
        <f t="shared" si="3"/>
        <v>1717.2533333333333</v>
      </c>
      <c r="L11" s="20">
        <f t="shared" si="4"/>
        <v>0.50806823688680236</v>
      </c>
      <c r="M11" s="10">
        <f t="shared" si="5"/>
        <v>2.9586096997150628E-4</v>
      </c>
      <c r="N11" s="11">
        <f t="shared" si="6"/>
        <v>51517.5</v>
      </c>
      <c r="O11" s="24"/>
    </row>
    <row r="12" spans="1:15">
      <c r="A12" s="12"/>
      <c r="B12" s="16" t="s">
        <v>10</v>
      </c>
      <c r="C12" s="13"/>
      <c r="D12" s="14"/>
      <c r="E12" s="15"/>
      <c r="F12" s="19">
        <f>SUM(F6:F11)</f>
        <v>1232365.0900000001</v>
      </c>
      <c r="G12" s="15"/>
      <c r="H12" s="19">
        <f>SUM(H6:H11)</f>
        <v>1232975.92</v>
      </c>
      <c r="I12" s="15"/>
      <c r="J12" s="19">
        <f>SUM(J6:J11)</f>
        <v>1232477.18</v>
      </c>
      <c r="K12" s="27"/>
      <c r="L12" s="15"/>
      <c r="M12" s="15"/>
      <c r="N12" s="19">
        <f>SUM(N6:N11)</f>
        <v>1232608.0900000001</v>
      </c>
    </row>
    <row r="15" spans="1:15" ht="15.75">
      <c r="A15" s="6"/>
      <c r="B15" s="34" t="s">
        <v>16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</sheetData>
  <mergeCells count="16">
    <mergeCell ref="A1:N1"/>
    <mergeCell ref="B15:N1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2022-11-21T14:28:36Z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