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асчет" sheetId="4" r:id="rId1"/>
  </sheets>
  <definedNames>
    <definedName name="_GoBack" localSheetId="0">расчет!#REF!</definedName>
    <definedName name="OLE_LINK11" localSheetId="0">расчет!#REF!</definedName>
    <definedName name="OLE_LINK13" localSheetId="0">расчет!#REF!</definedName>
    <definedName name="OLE_LINK30" localSheetId="0">расчет!#REF!</definedName>
    <definedName name="OLE_LINK32" localSheetId="0">расчет!#REF!</definedName>
    <definedName name="OLE_LINK35" localSheetId="0">расчет!#REF!</definedName>
    <definedName name="OLE_LINK38" localSheetId="0">расчет!#REF!</definedName>
    <definedName name="OLE_LINK41" localSheetId="0">расчет!#REF!</definedName>
    <definedName name="OLE_LINK52" localSheetId="0">расчет!#REF!</definedName>
    <definedName name="OLE_LINK55" localSheetId="0">расчет!#REF!</definedName>
    <definedName name="OLE_LINK57" localSheetId="0">расчет!#REF!</definedName>
    <definedName name="OLE_LINK60" localSheetId="0">расчет!#REF!</definedName>
    <definedName name="OLE_LINK63" localSheetId="0">расчет!#REF!</definedName>
    <definedName name="OLE_LINK66" localSheetId="0">расчет!#REF!</definedName>
    <definedName name="OLE_LINK69" localSheetId="0">расчет!#REF!</definedName>
    <definedName name="OLE_LINK72" localSheetId="0">расчет!#REF!</definedName>
    <definedName name="OLE_LINK79" localSheetId="0">расчет!#REF!</definedName>
    <definedName name="OLE_LINK82" localSheetId="0">расчет!#REF!</definedName>
    <definedName name="OLE_LINK85" localSheetId="0">расчет!#REF!</definedName>
    <definedName name="OLE_LINK87" localSheetId="0">расчет!#REF!</definedName>
    <definedName name="OLE_LINK89" localSheetId="0">расчет!#REF!</definedName>
    <definedName name="_xlnm.Print_Titles" localSheetId="0">расчет!$6:$7</definedName>
  </definedNames>
  <calcPr calcId="125725" fullPrecision="0"/>
</workbook>
</file>

<file path=xl/calcChain.xml><?xml version="1.0" encoding="utf-8"?>
<calcChain xmlns="http://schemas.openxmlformats.org/spreadsheetml/2006/main">
  <c r="M8" i="4"/>
  <c r="N8" s="1"/>
  <c r="O8"/>
  <c r="P8" s="1"/>
  <c r="Q8" s="1"/>
  <c r="O9"/>
  <c r="R9"/>
  <c r="R8"/>
  <c r="P9"/>
  <c r="Q9" s="1"/>
  <c r="R10"/>
  <c r="M9"/>
  <c r="N9" s="1"/>
</calcChain>
</file>

<file path=xl/sharedStrings.xml><?xml version="1.0" encoding="utf-8"?>
<sst xmlns="http://schemas.openxmlformats.org/spreadsheetml/2006/main" count="31" uniqueCount="28">
  <si>
    <t>№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</si>
  <si>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</si>
  <si>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t>Ед. изм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</si>
  <si>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</si>
  <si>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</si>
  <si>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</si>
  <si>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</si>
  <si>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</si>
  <si>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 xml:space="preserve">Коммерческое предложение № 1, </t>
  </si>
  <si>
    <t>Коммерческое предложение                      №2,</t>
  </si>
  <si>
    <t xml:space="preserve">Коммерческое предложение № 3, 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</si>
  <si>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</si>
  <si>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</si>
  <si>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</si>
  <si>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</si>
  <si>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0"/>
        <color indexed="8"/>
        <rFont val="Times New Roman"/>
        <family val="1"/>
        <charset val="204"/>
      </rPr>
      <t xml:space="preserve">  ц</t>
    </r>
    <r>
      <rPr>
        <i/>
        <vertAlign val="subscript"/>
        <sz val="10"/>
        <color indexed="8"/>
        <rFont val="Times New Roman"/>
        <family val="1"/>
        <charset val="204"/>
      </rPr>
      <t xml:space="preserve">i </t>
    </r>
    <r>
      <rPr>
        <i/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</si>
  <si>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</si>
  <si>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</si>
  <si>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</si>
  <si>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Итого:</t>
  </si>
  <si>
    <r>
      <t xml:space="preserve">Кол-во </t>
    </r>
    <r>
      <rPr>
        <b/>
        <sz val="10"/>
        <rFont val="Times New Roman"/>
        <family val="1"/>
        <charset val="204"/>
      </rPr>
      <t/>
    </r>
  </si>
  <si>
    <t>Наименование предмета договора</t>
  </si>
  <si>
    <t>упак</t>
  </si>
  <si>
    <t>Способ определения поставщика (подрядчика):запрос котировок в электронной форме</t>
  </si>
  <si>
    <t>поставка лекарственных препаратов для ГАУЗ МО «Серпуховский кожно-венерологический диспансер» в 2021 году</t>
  </si>
  <si>
    <t>Расчет начальной (максимальной) цены  договора</t>
  </si>
  <si>
    <t>Козэнтикс,(Секукинумаб) раствор для подкожного введе-ния, 150 мг/мл 1мл, шприц №1</t>
  </si>
  <si>
    <t xml:space="preserve">Ксолар (МНН Омализумаб) лиофилизат
для приготовления раствора для
подкожного введения 150 мг №1 или
раствор для подкожного введения 150
мг/мл 1 мл №1
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</si>
</sst>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0.0000"/>
  </numFmts>
  <fonts count="2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0" fontId="21" fillId="0" borderId="0"/>
    <xf numFmtId="0" fontId="3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vertical="center"/>
      <protection locked="0"/>
    </xf>
    <xf numFmtId="166" fontId="18" fillId="0" borderId="0" xfId="0" applyNumberFormat="1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4" xfId="0" applyFont="1" applyFill="1" applyBorder="1" applyAlignment="1">
      <alignment horizontal="left" vertical="center" textRotation="90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65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/>
    <xf numFmtId="0" fontId="18" fillId="0" borderId="0" xfId="0" applyFont="1" applyFill="1" applyAlignment="1" applyProtection="1">
      <alignment horizontal="center" wrapText="1"/>
      <protection locked="0"/>
    </xf>
    <xf numFmtId="4" fontId="18" fillId="0" borderId="0" xfId="0" applyNumberFormat="1" applyFont="1" applyFill="1" applyAlignment="1" applyProtection="1">
      <alignment horizontal="center" wrapText="1"/>
      <protection locked="0"/>
    </xf>
    <xf numFmtId="0" fontId="18" fillId="0" borderId="0" xfId="0" applyFont="1" applyFill="1"/>
    <xf numFmtId="0" fontId="18" fillId="0" borderId="0" xfId="0" applyFont="1" applyFill="1" applyAlignment="1" applyProtection="1">
      <alignment wrapText="1"/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4" fontId="2" fillId="0" borderId="0" xfId="0" applyNumberFormat="1" applyFont="1" applyFill="1"/>
    <xf numFmtId="1" fontId="2" fillId="0" borderId="0" xfId="0" applyNumberFormat="1" applyFont="1" applyFill="1"/>
    <xf numFmtId="0" fontId="1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7" xfId="3" applyFont="1" applyFill="1" applyBorder="1" applyAlignment="1">
      <alignment horizontal="center" wrapText="1"/>
    </xf>
    <xf numFmtId="0" fontId="0" fillId="0" borderId="8" xfId="0" applyFill="1" applyBorder="1"/>
    <xf numFmtId="0" fontId="5" fillId="0" borderId="8" xfId="3" applyFont="1" applyFill="1" applyBorder="1" applyAlignment="1">
      <alignment horizontal="center" wrapText="1"/>
    </xf>
    <xf numFmtId="0" fontId="0" fillId="0" borderId="9" xfId="0" applyFill="1" applyBorder="1"/>
    <xf numFmtId="0" fontId="2" fillId="0" borderId="8" xfId="0" applyFont="1" applyFill="1" applyBorder="1" applyAlignment="1">
      <alignment wrapText="1"/>
    </xf>
    <xf numFmtId="0" fontId="4" fillId="0" borderId="10" xfId="3" applyFont="1" applyFill="1" applyBorder="1" applyAlignment="1">
      <alignment horizontal="center" vertical="top" wrapText="1"/>
    </xf>
    <xf numFmtId="0" fontId="4" fillId="0" borderId="11" xfId="3" applyFont="1" applyFill="1" applyBorder="1" applyAlignment="1">
      <alignment horizontal="center" vertical="top" wrapText="1"/>
    </xf>
    <xf numFmtId="0" fontId="4" fillId="0" borderId="12" xfId="3" applyFont="1" applyFill="1" applyBorder="1" applyAlignment="1">
      <alignment horizontal="center" vertical="top" wrapText="1"/>
    </xf>
    <xf numFmtId="0" fontId="5" fillId="0" borderId="13" xfId="3" applyFont="1" applyFill="1" applyBorder="1" applyAlignment="1">
      <alignment horizontal="center" vertical="top" wrapText="1"/>
    </xf>
    <xf numFmtId="0" fontId="5" fillId="0" borderId="0" xfId="3" applyFont="1" applyFill="1" applyBorder="1" applyAlignment="1">
      <alignment horizontal="center" vertical="top" wrapText="1"/>
    </xf>
    <xf numFmtId="0" fontId="5" fillId="0" borderId="14" xfId="3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0" fontId="18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2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6</xdr:row>
      <xdr:rowOff>1733550</xdr:rowOff>
    </xdr:from>
    <xdr:to>
      <xdr:col>13</xdr:col>
      <xdr:colOff>600075</xdr:colOff>
      <xdr:row>6</xdr:row>
      <xdr:rowOff>2085975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4114800"/>
          <a:ext cx="552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1057275</xdr:rowOff>
    </xdr:from>
    <xdr:to>
      <xdr:col>12</xdr:col>
      <xdr:colOff>723900</xdr:colOff>
      <xdr:row>6</xdr:row>
      <xdr:rowOff>1495425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96150" y="3438525"/>
          <a:ext cx="6762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85725</xdr:colOff>
      <xdr:row>6</xdr:row>
      <xdr:rowOff>1781175</xdr:rowOff>
    </xdr:from>
    <xdr:to>
      <xdr:col>14</xdr:col>
      <xdr:colOff>1466850</xdr:colOff>
      <xdr:row>6</xdr:row>
      <xdr:rowOff>2143125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4162425"/>
          <a:ext cx="1381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"/>
  <sheetViews>
    <sheetView tabSelected="1" topLeftCell="A7" zoomScale="85" zoomScaleNormal="85" zoomScalePageLayoutView="96" workbookViewId="0">
      <selection activeCell="P8" sqref="P8"/>
    </sheetView>
  </sheetViews>
  <sheetFormatPr defaultRowHeight="12.75"/>
  <cols>
    <col min="1" max="1" width="3.140625" style="7" customWidth="1"/>
    <col min="2" max="2" width="36.42578125" style="7" customWidth="1"/>
    <col min="3" max="3" width="7.7109375" style="7" customWidth="1"/>
    <col min="4" max="4" width="9.5703125" style="7" customWidth="1"/>
    <col min="5" max="6" width="10.140625" style="7" customWidth="1"/>
    <col min="7" max="7" width="17.140625" style="7" customWidth="1"/>
    <col min="8" max="8" width="11.7109375" style="7" hidden="1" customWidth="1"/>
    <col min="9" max="9" width="9.7109375" style="7" hidden="1" customWidth="1"/>
    <col min="10" max="10" width="13.85546875" style="7" hidden="1" customWidth="1"/>
    <col min="11" max="11" width="24.28515625" style="7" hidden="1" customWidth="1"/>
    <col min="12" max="12" width="14.42578125" style="7" customWidth="1"/>
    <col min="13" max="13" width="12.85546875" style="7" customWidth="1"/>
    <col min="14" max="14" width="11.7109375" style="7" customWidth="1"/>
    <col min="15" max="15" width="22" style="7" customWidth="1"/>
    <col min="16" max="16" width="11.7109375" style="7" customWidth="1"/>
    <col min="17" max="17" width="11" style="7" customWidth="1"/>
    <col min="18" max="18" width="16" style="7" customWidth="1"/>
    <col min="19" max="16384" width="9.140625" style="7"/>
  </cols>
  <sheetData>
    <row r="1" spans="1:19" ht="30.75" customHeight="1">
      <c r="P1" s="34"/>
      <c r="Q1" s="34"/>
      <c r="R1" s="34"/>
    </row>
    <row r="2" spans="1:19" ht="15.75">
      <c r="B2" s="35" t="s">
        <v>25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1:19" ht="32.25" customHeight="1">
      <c r="B3" s="38" t="s">
        <v>24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19" ht="33.75" customHeight="1">
      <c r="B4" s="38" t="s">
        <v>23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1"/>
    </row>
    <row r="5" spans="1:19" ht="31.5" customHeight="1">
      <c r="B5" s="30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32"/>
      <c r="R5" s="33"/>
    </row>
    <row r="6" spans="1:19" ht="43.5" customHeight="1">
      <c r="A6" s="43" t="s">
        <v>0</v>
      </c>
      <c r="B6" s="43" t="s">
        <v>21</v>
      </c>
      <c r="C6" s="50" t="s">
        <v>2</v>
      </c>
      <c r="D6" s="50" t="s">
        <v>20</v>
      </c>
      <c r="E6" s="53" t="s">
        <v>3</v>
      </c>
      <c r="F6" s="54"/>
      <c r="G6" s="55"/>
      <c r="H6" s="43" t="s">
        <v>4</v>
      </c>
      <c r="I6" s="43"/>
      <c r="J6" s="43"/>
      <c r="K6" s="43" t="s">
        <v>5</v>
      </c>
      <c r="L6" s="44" t="s">
        <v>6</v>
      </c>
      <c r="M6" s="45"/>
      <c r="N6" s="45"/>
      <c r="O6" s="56" t="s">
        <v>7</v>
      </c>
      <c r="P6" s="56"/>
      <c r="Q6" s="56"/>
      <c r="R6" s="56"/>
    </row>
    <row r="7" spans="1:19" ht="180.75" customHeight="1">
      <c r="A7" s="50"/>
      <c r="B7" s="50"/>
      <c r="C7" s="51"/>
      <c r="D7" s="52"/>
      <c r="E7" s="8" t="s">
        <v>8</v>
      </c>
      <c r="F7" s="8" t="s">
        <v>9</v>
      </c>
      <c r="G7" s="8" t="s">
        <v>10</v>
      </c>
      <c r="H7" s="1" t="s">
        <v>11</v>
      </c>
      <c r="I7" s="1" t="s">
        <v>11</v>
      </c>
      <c r="J7" s="1" t="s">
        <v>11</v>
      </c>
      <c r="K7" s="43"/>
      <c r="L7" s="9" t="s">
        <v>12</v>
      </c>
      <c r="M7" s="1" t="s">
        <v>13</v>
      </c>
      <c r="N7" s="1" t="s">
        <v>14</v>
      </c>
      <c r="O7" s="10" t="s">
        <v>15</v>
      </c>
      <c r="P7" s="29" t="s">
        <v>16</v>
      </c>
      <c r="Q7" s="29" t="s">
        <v>17</v>
      </c>
      <c r="R7" s="11" t="s">
        <v>18</v>
      </c>
    </row>
    <row r="8" spans="1:19" ht="38.25">
      <c r="A8" s="5">
        <v>1</v>
      </c>
      <c r="B8" s="26" t="s">
        <v>26</v>
      </c>
      <c r="C8" s="28" t="s">
        <v>22</v>
      </c>
      <c r="D8" s="27">
        <v>42</v>
      </c>
      <c r="E8" s="6">
        <v>38421.050000000003</v>
      </c>
      <c r="F8" s="2">
        <v>38003.019999999997</v>
      </c>
      <c r="G8" s="2">
        <v>38766.839999999997</v>
      </c>
      <c r="H8" s="2"/>
      <c r="I8" s="2"/>
      <c r="J8" s="2"/>
      <c r="K8" s="2"/>
      <c r="L8" s="2">
        <v>38003.019999999997</v>
      </c>
      <c r="M8" s="12">
        <f>SQRT(((SUM((POWER(E8-L8,2)),(POWER(F8-L8,2)),(POWER(G8-L8,2)))/(COLUMNS(E8:G8)-1))))</f>
        <v>615.69899999999996</v>
      </c>
      <c r="N8" s="12">
        <f>M8/L8*100</f>
        <v>1.62</v>
      </c>
      <c r="O8" s="2">
        <f>D8*L8</f>
        <v>1596126.84</v>
      </c>
      <c r="P8" s="2">
        <f>O8/D8</f>
        <v>38003.019999999997</v>
      </c>
      <c r="Q8" s="2">
        <f>ROUNDDOWN(P8,2)</f>
        <v>38003.019999999997</v>
      </c>
      <c r="R8" s="13">
        <f>L8*D8</f>
        <v>1596126.84</v>
      </c>
    </row>
    <row r="9" spans="1:19" ht="76.5">
      <c r="A9" s="5">
        <v>2</v>
      </c>
      <c r="B9" s="26" t="s">
        <v>27</v>
      </c>
      <c r="C9" s="28" t="s">
        <v>22</v>
      </c>
      <c r="D9" s="27">
        <v>18</v>
      </c>
      <c r="E9" s="6">
        <v>18690.62</v>
      </c>
      <c r="F9" s="2">
        <v>18487.259999999998</v>
      </c>
      <c r="G9" s="2">
        <v>18858.84</v>
      </c>
      <c r="H9" s="2"/>
      <c r="I9" s="2"/>
      <c r="J9" s="2"/>
      <c r="K9" s="2"/>
      <c r="L9" s="2">
        <v>18487.259999999998</v>
      </c>
      <c r="M9" s="12">
        <f>SQRT(((SUM((POWER(E9-L9,2)),(POWER(F9-L9,2)),(POWER(G9-L9,2)))/(COLUMNS(E9:G9)-1))))</f>
        <v>299.52199999999999</v>
      </c>
      <c r="N9" s="12">
        <f>M9/L9*100</f>
        <v>1.62</v>
      </c>
      <c r="O9" s="2">
        <f>D9*L9</f>
        <v>332770.68</v>
      </c>
      <c r="P9" s="2">
        <f>O9/D9</f>
        <v>18487.259999999998</v>
      </c>
      <c r="Q9" s="2">
        <f>ROUNDDOWN(P9,2)</f>
        <v>18487.259999999998</v>
      </c>
      <c r="R9" s="13">
        <f>L9*D9</f>
        <v>332770.68</v>
      </c>
    </row>
    <row r="10" spans="1:19" ht="15.75">
      <c r="A10" s="46" t="s">
        <v>19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/>
      <c r="R10" s="14">
        <f>SUM(R8:R9)</f>
        <v>1928897.52</v>
      </c>
    </row>
    <row r="11" spans="1:19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9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9" ht="15.75">
      <c r="A13" s="16"/>
      <c r="B13" s="17"/>
      <c r="C13" s="18"/>
      <c r="D13" s="18"/>
      <c r="E13" s="18"/>
      <c r="F13" s="18"/>
      <c r="G13" s="18"/>
      <c r="L13" s="3"/>
      <c r="M13" s="3"/>
      <c r="N13" s="3"/>
      <c r="O13" s="19"/>
      <c r="P13" s="19"/>
      <c r="Q13" s="19"/>
      <c r="R13" s="20"/>
    </row>
    <row r="14" spans="1:19" ht="15.75">
      <c r="A14" s="42"/>
      <c r="B14" s="42"/>
      <c r="C14" s="42"/>
      <c r="D14" s="21"/>
      <c r="E14" s="22"/>
      <c r="F14" s="22"/>
      <c r="G14" s="4"/>
      <c r="H14" s="3"/>
      <c r="I14" s="3"/>
      <c r="J14" s="3"/>
      <c r="K14" s="3"/>
    </row>
    <row r="15" spans="1:19" ht="15.75">
      <c r="A15" s="23"/>
      <c r="B15" s="23"/>
      <c r="C15" s="23"/>
      <c r="D15" s="21"/>
      <c r="E15" s="22"/>
      <c r="F15" s="22"/>
      <c r="G15" s="4"/>
      <c r="H15" s="3"/>
      <c r="I15" s="3"/>
      <c r="J15" s="3"/>
      <c r="K15" s="3"/>
      <c r="R15" s="24"/>
    </row>
    <row r="16" spans="1:19" ht="15.75">
      <c r="A16" s="23"/>
      <c r="B16" s="23"/>
      <c r="C16" s="23"/>
      <c r="D16" s="21"/>
      <c r="E16" s="22"/>
      <c r="F16" s="22"/>
      <c r="G16" s="4"/>
      <c r="H16" s="3"/>
      <c r="I16" s="3"/>
      <c r="J16" s="3"/>
      <c r="K16" s="3"/>
      <c r="S16" s="25"/>
    </row>
  </sheetData>
  <mergeCells count="17">
    <mergeCell ref="A14:C14"/>
    <mergeCell ref="H6:J6"/>
    <mergeCell ref="K6:K7"/>
    <mergeCell ref="L6:N6"/>
    <mergeCell ref="A10:Q10"/>
    <mergeCell ref="A11:R11"/>
    <mergeCell ref="A6:A7"/>
    <mergeCell ref="B6:B7"/>
    <mergeCell ref="C6:C7"/>
    <mergeCell ref="D6:D7"/>
    <mergeCell ref="E6:G6"/>
    <mergeCell ref="O6:R6"/>
    <mergeCell ref="B5:R5"/>
    <mergeCell ref="P1:R1"/>
    <mergeCell ref="B2:R2"/>
    <mergeCell ref="B3:R3"/>
    <mergeCell ref="B4:R4"/>
  </mergeCells>
  <phoneticPr fontId="0" type="noConversion"/>
  <pageMargins left="0.23622047244094491" right="0.19685039370078741" top="0.51181102362204722" bottom="0.35433070866141736" header="0.31496062992125984" footer="0.15748031496062992"/>
  <pageSetup paperSize="9" scale="76" fitToHeight="2" orientation="landscape" r:id="rId1"/>
  <headerFooter>
    <oddFooter>&amp;CСтраница &amp;P &amp;P из &amp;N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2021-02-18T15:22:25Z</cp:lastPrinted>
  <dcterms:created xsi:type="dcterms:W3CDTF">2006-09-28T05:33:49Z</dcterms:created>
  <dcterms:modified xsi:type="dcterms:W3CDTF">2021-12-06T17:41:50Z</dcterms:modified>
</cp:coreProperties>
</file>