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4445" yWindow="-240" windowWidth="15300" windowHeight="12285"/>
  </bookViews>
  <sheets>
    <sheet name="Расчет цены" sheetId="2" r:id="rId1"/>
  </sheets>
  <definedNames>
    <definedName name="_xlnm.Print_Area" localSheetId="0">'Расчет цены'!$A$1:$R$42</definedName>
  </definedNames>
  <calcPr calcId="144525"/>
</workbook>
</file>

<file path=xl/calcChain.xml><?xml version="1.0" encoding="utf-8"?>
<calcChain xmlns="http://schemas.openxmlformats.org/spreadsheetml/2006/main">
  <c r="M35" i="2" l="1"/>
  <c r="N35" i="2"/>
  <c r="P35" i="2"/>
  <c r="Q35" i="2"/>
  <c r="R35" i="2" s="1"/>
  <c r="M36" i="2"/>
  <c r="N36" i="2"/>
  <c r="P36" i="2"/>
  <c r="Q36" i="2"/>
  <c r="R36" i="2" s="1"/>
  <c r="M37" i="2"/>
  <c r="N37" i="2"/>
  <c r="P37" i="2"/>
  <c r="Q37" i="2"/>
  <c r="R37" i="2" s="1"/>
  <c r="M38" i="2"/>
  <c r="N38" i="2"/>
  <c r="P38" i="2"/>
  <c r="Q38" i="2"/>
  <c r="R38" i="2" s="1"/>
  <c r="Q8" i="2"/>
  <c r="R8" i="2" s="1"/>
  <c r="Q9" i="2"/>
  <c r="R9" i="2" s="1"/>
  <c r="Q10" i="2"/>
  <c r="R10" i="2" s="1"/>
  <c r="Q11" i="2"/>
  <c r="R11" i="2" s="1"/>
  <c r="Q12" i="2"/>
  <c r="R12" i="2" s="1"/>
  <c r="Q13" i="2"/>
  <c r="R13" i="2" s="1"/>
  <c r="Q14" i="2"/>
  <c r="R14" i="2" s="1"/>
  <c r="Q15" i="2"/>
  <c r="R15" i="2" s="1"/>
  <c r="Q16" i="2"/>
  <c r="R16" i="2" s="1"/>
  <c r="Q17" i="2"/>
  <c r="R17" i="2" s="1"/>
  <c r="Q18" i="2"/>
  <c r="R18" i="2" s="1"/>
  <c r="Q19" i="2"/>
  <c r="R19" i="2" s="1"/>
  <c r="Q20" i="2"/>
  <c r="R20" i="2" s="1"/>
  <c r="Q21" i="2"/>
  <c r="R21" i="2" s="1"/>
  <c r="Q22" i="2"/>
  <c r="R22" i="2" s="1"/>
  <c r="Q23" i="2"/>
  <c r="R23" i="2" s="1"/>
  <c r="Q24" i="2"/>
  <c r="R24" i="2" s="1"/>
  <c r="Q25" i="2"/>
  <c r="R25" i="2" s="1"/>
  <c r="Q26" i="2"/>
  <c r="R26" i="2" s="1"/>
  <c r="Q27" i="2"/>
  <c r="R27" i="2" s="1"/>
  <c r="Q28" i="2"/>
  <c r="R28" i="2" s="1"/>
  <c r="Q29" i="2"/>
  <c r="R29" i="2" s="1"/>
  <c r="Q30" i="2"/>
  <c r="R30" i="2" s="1"/>
  <c r="Q31" i="2"/>
  <c r="R31" i="2" s="1"/>
  <c r="Q32" i="2"/>
  <c r="R32" i="2" s="1"/>
  <c r="Q33" i="2"/>
  <c r="R33" i="2" s="1"/>
  <c r="Q34" i="2"/>
  <c r="R34" i="2" s="1"/>
  <c r="P8" i="2"/>
  <c r="P9" i="2"/>
  <c r="P10" i="2"/>
  <c r="P11" i="2"/>
  <c r="P12" i="2"/>
  <c r="P13" i="2"/>
  <c r="P14" i="2"/>
  <c r="P15" i="2"/>
  <c r="P16" i="2"/>
  <c r="P17" i="2"/>
  <c r="P18" i="2"/>
  <c r="P19" i="2"/>
  <c r="P20" i="2"/>
  <c r="P21" i="2"/>
  <c r="P22" i="2"/>
  <c r="P23" i="2"/>
  <c r="P24" i="2"/>
  <c r="P25" i="2"/>
  <c r="P26" i="2"/>
  <c r="P27" i="2"/>
  <c r="P28" i="2"/>
  <c r="P29" i="2"/>
  <c r="P30" i="2"/>
  <c r="P31" i="2"/>
  <c r="P32" i="2"/>
  <c r="P33" i="2"/>
  <c r="P34" i="2"/>
  <c r="P7" i="2"/>
  <c r="P6" i="2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N6" i="2"/>
  <c r="N7" i="2"/>
  <c r="M7" i="2"/>
  <c r="Q7" i="2"/>
  <c r="R7" i="2" s="1"/>
  <c r="Q6" i="2"/>
  <c r="R6" i="2" s="1"/>
  <c r="M6" i="2"/>
  <c r="K6" i="2"/>
  <c r="J6" i="2"/>
  <c r="O38" i="2" l="1"/>
  <c r="O37" i="2"/>
  <c r="O36" i="2"/>
  <c r="O35" i="2"/>
  <c r="O34" i="2"/>
  <c r="O32" i="2"/>
  <c r="O31" i="2"/>
  <c r="O29" i="2"/>
  <c r="O27" i="2"/>
  <c r="O25" i="2"/>
  <c r="O23" i="2"/>
  <c r="O21" i="2"/>
  <c r="O19" i="2"/>
  <c r="O17" i="2"/>
  <c r="O15" i="2"/>
  <c r="O13" i="2"/>
  <c r="O11" i="2"/>
  <c r="O9" i="2"/>
  <c r="O33" i="2"/>
  <c r="O30" i="2"/>
  <c r="O28" i="2"/>
  <c r="O26" i="2"/>
  <c r="O24" i="2"/>
  <c r="O22" i="2"/>
  <c r="O20" i="2"/>
  <c r="O18" i="2"/>
  <c r="O16" i="2"/>
  <c r="O14" i="2"/>
  <c r="O12" i="2"/>
  <c r="O10" i="2"/>
  <c r="O8" i="2"/>
  <c r="O6" i="2"/>
  <c r="O7" i="2"/>
  <c r="L6" i="2"/>
</calcChain>
</file>

<file path=xl/sharedStrings.xml><?xml version="1.0" encoding="utf-8"?>
<sst xmlns="http://schemas.openxmlformats.org/spreadsheetml/2006/main" count="152" uniqueCount="62">
  <si>
    <t>№</t>
  </si>
  <si>
    <t>Кол-во</t>
  </si>
  <si>
    <t>Коммерческие предложения (руб./ед.изм.)</t>
  </si>
  <si>
    <t>Среднее квадратичное отклонение</t>
  </si>
  <si>
    <t xml:space="preserve">Средняя арифметическая цена за единицу     &lt;ц&gt; </t>
  </si>
  <si>
    <t>Применяемый коэффициент</t>
  </si>
  <si>
    <t>-</t>
  </si>
  <si>
    <t>Цена за единицу изм. (руб.)</t>
  </si>
  <si>
    <t>Наименование предмета договора</t>
  </si>
  <si>
    <t>Данные реестра договоров (руб./ед.изм.)</t>
  </si>
  <si>
    <t>Номер сведений о договоре</t>
  </si>
  <si>
    <t>В результате проведенного расчета Н(М)Ц договора составила:</t>
  </si>
  <si>
    <t>Однородность совокупности значений выявленных цен, используемых в расчете Н(М)Ц</t>
  </si>
  <si>
    <t>Н(М)Ц, определяемая методом сопоставимых рыночных цен (анализа рынка)*</t>
  </si>
  <si>
    <t xml:space="preserve">* При определении Н(М)Ц договора Заказчиком применяется Приказ Минэкономразвития России от 02.10.2013 N 567 "Об утверждении Методических рекомендаций по применению методов определения начальной (максимальной) цены договора, цены договора, заключаемого с единственным поставщиком (подрядчиком, исполнителем)". Данный Приказ не учитывает, что применение утвержденных формул определения Н(М)ЦК,  может привести к формированию цены договора и цены за единицу товара (работы, услуги) с дробными значениями (количество знаков после запятой превышает 2). Большинство бухгалтерских программ, а также программное обеспечение реестра договоров не позволяет проводить операции с такими значениями. Поэтому в случае необходимости Заказчиком применяется округление  (вниз) таких показателей.
</t>
  </si>
  <si>
    <r>
      <t xml:space="preserve">коэффициент вариации цен V (%)           </t>
    </r>
    <r>
      <rPr>
        <i/>
        <sz val="11"/>
        <color indexed="8"/>
        <rFont val="Times New Roman"/>
        <family val="1"/>
        <charset val="204"/>
      </rPr>
      <t xml:space="preserve">         (не должен превышать 33%)</t>
    </r>
  </si>
  <si>
    <r>
      <rPr>
        <b/>
        <sz val="11"/>
        <color indexed="8"/>
        <rFont val="Times New Roman"/>
        <family val="1"/>
        <charset val="204"/>
      </rPr>
      <t>Расчет Н(М)Ц по формуле</t>
    </r>
    <r>
      <rPr>
        <sz val="11"/>
        <color indexed="8"/>
        <rFont val="Times New Roman"/>
        <family val="1"/>
        <charset val="204"/>
      </rPr>
      <t xml:space="preserve">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</si>
  <si>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Расчет Н(М)Ц договора произвела:</t>
  </si>
  <si>
    <t>Н(М)Ц договора (руб.)</t>
  </si>
  <si>
    <t xml:space="preserve">Поставщик №1  </t>
  </si>
  <si>
    <t>Поставщик №3</t>
  </si>
  <si>
    <t xml:space="preserve">  </t>
  </si>
  <si>
    <t>Поставщик №2</t>
  </si>
  <si>
    <t>--</t>
  </si>
  <si>
    <t>Ед.изм.</t>
  </si>
  <si>
    <t>уп.</t>
  </si>
  <si>
    <t>шт.</t>
  </si>
  <si>
    <t>Бумага туалетная 1-сл. 72 рул./уп.</t>
  </si>
  <si>
    <t>Бумага туалетная 3сл. 8рул/уп</t>
  </si>
  <si>
    <t>Зубная щетка</t>
  </si>
  <si>
    <t>Зубная паста 75мл</t>
  </si>
  <si>
    <t>Крем для бритья 100мл</t>
  </si>
  <si>
    <t>Освежитель воздуха 300мл</t>
  </si>
  <si>
    <t>Мыло хозяйственное 200гр</t>
  </si>
  <si>
    <t>Порошок стиральный 400гр</t>
  </si>
  <si>
    <t>Мыло жидкое, канистра 5л</t>
  </si>
  <si>
    <t>Мыло туалетное 75гр</t>
  </si>
  <si>
    <t>Шампунь для волос 400мл</t>
  </si>
  <si>
    <t>Бритва одноразовая 5шт/уп</t>
  </si>
  <si>
    <t>Салфетки 1-сл 100шт./уп</t>
  </si>
  <si>
    <t>Губка металлическая 3шт/уп.</t>
  </si>
  <si>
    <t>Губка для мытья посуды 5шт/уп</t>
  </si>
  <si>
    <t>Средство для стекол 500мл</t>
  </si>
  <si>
    <t>Средство для сантехники 750гр</t>
  </si>
  <si>
    <t>Средство для мытья посуды 450мл</t>
  </si>
  <si>
    <t>Средство для мытья пола 1л</t>
  </si>
  <si>
    <t>Отбеливатель Белизна 1л</t>
  </si>
  <si>
    <t>Средство для сантехники, гель 750гр</t>
  </si>
  <si>
    <t>Средство чистящее для кухни 400гр</t>
  </si>
  <si>
    <t>Универсальное чистящее средство 420гр</t>
  </si>
  <si>
    <t>Чистящее средство для кухни 500мл</t>
  </si>
  <si>
    <t>Сода кальцинированная, пачка 600гр</t>
  </si>
  <si>
    <t>Кондиционер для белья 2л</t>
  </si>
  <si>
    <t>Отбеливатель жидкий 1л</t>
  </si>
  <si>
    <t>Мочалка лента 12*50см</t>
  </si>
  <si>
    <t>рул.</t>
  </si>
  <si>
    <t>Мешки для мусора 60л, 10мкм 30шт/рул</t>
  </si>
  <si>
    <t>Мешки для мусора, 30л 10мкм 30шт/рул</t>
  </si>
  <si>
    <t>Мешки для мусора, 120л 50мкм 50шт/рул</t>
  </si>
  <si>
    <t>Полотенца бумажные 2сл., 2/рул/уп.</t>
  </si>
  <si>
    <t>Кирилова Т.Н.</t>
  </si>
  <si>
    <t>Порошок стиральный 15кг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</si>
</sst>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charset val="204"/>
      <scheme val="minor"/>
    </font>
    <font>
      <b/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indexed="8"/>
      <name val="Calibri"/>
      <family val="2"/>
    </font>
    <font>
      <sz val="12"/>
      <name val="Times New Roman"/>
      <family val="1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4" fillId="0" borderId="0"/>
  </cellStyleXfs>
  <cellXfs count="48">
    <xf numFmtId="0" fontId="0" fillId="0" borderId="0" xfId="0"/>
    <xf numFmtId="0" fontId="8" fillId="0" borderId="0" xfId="0" applyFont="1"/>
    <xf numFmtId="0" fontId="8" fillId="0" borderId="0" xfId="0" applyFont="1" applyAlignment="1">
      <alignment vertical="center"/>
    </xf>
    <xf numFmtId="0" fontId="3" fillId="0" borderId="0" xfId="0" applyFont="1" applyFill="1" applyAlignment="1" applyProtection="1">
      <alignment vertical="center"/>
      <protection locked="0"/>
    </xf>
    <xf numFmtId="0" fontId="4" fillId="0" borderId="0" xfId="0" applyFont="1"/>
    <xf numFmtId="0" fontId="6" fillId="0" borderId="2" xfId="0" applyFont="1" applyBorder="1" applyAlignment="1">
      <alignment horizontal="center" vertical="top" wrapText="1"/>
    </xf>
    <xf numFmtId="0" fontId="6" fillId="0" borderId="2" xfId="0" applyFont="1" applyFill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11" fillId="0" borderId="2" xfId="0" applyFont="1" applyBorder="1" applyAlignment="1">
      <alignment horizontal="center" vertical="top" wrapText="1"/>
    </xf>
    <xf numFmtId="0" fontId="10" fillId="0" borderId="0" xfId="0" applyFont="1"/>
    <xf numFmtId="0" fontId="12" fillId="0" borderId="0" xfId="0" applyFont="1" applyAlignment="1"/>
    <xf numFmtId="0" fontId="4" fillId="0" borderId="0" xfId="0" applyFont="1" applyAlignment="1" applyProtection="1">
      <alignment horizontal="center" wrapText="1"/>
      <protection locked="0"/>
    </xf>
    <xf numFmtId="4" fontId="4" fillId="0" borderId="2" xfId="0" applyNumberFormat="1" applyFont="1" applyFill="1" applyBorder="1" applyAlignment="1">
      <alignment horizontal="center" vertical="center"/>
    </xf>
    <xf numFmtId="4" fontId="4" fillId="0" borderId="3" xfId="0" applyNumberFormat="1" applyFont="1" applyFill="1" applyBorder="1" applyAlignment="1">
      <alignment horizontal="center" vertical="center"/>
    </xf>
    <xf numFmtId="4" fontId="4" fillId="0" borderId="3" xfId="0" applyNumberFormat="1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/>
    </xf>
    <xf numFmtId="4" fontId="4" fillId="0" borderId="2" xfId="0" applyNumberFormat="1" applyFont="1" applyFill="1" applyBorder="1" applyAlignment="1">
      <alignment horizontal="center" vertical="center" wrapText="1"/>
    </xf>
    <xf numFmtId="4" fontId="4" fillId="0" borderId="3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5" fillId="0" borderId="0" xfId="0" applyFont="1"/>
    <xf numFmtId="0" fontId="8" fillId="0" borderId="0" xfId="0" applyFont="1" applyAlignment="1">
      <alignment horizontal="center"/>
    </xf>
    <xf numFmtId="4" fontId="4" fillId="0" borderId="3" xfId="0" quotePrefix="1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15" fillId="0" borderId="2" xfId="0" applyNumberFormat="1" applyFont="1" applyBorder="1" applyAlignment="1">
      <alignment vertical="center" wrapText="1"/>
    </xf>
    <xf numFmtId="0" fontId="15" fillId="0" borderId="2" xfId="0" applyNumberFormat="1" applyFont="1" applyBorder="1" applyAlignment="1">
      <alignment horizontal="center" vertical="center" wrapText="1"/>
    </xf>
    <xf numFmtId="2" fontId="15" fillId="0" borderId="2" xfId="0" applyNumberFormat="1" applyFont="1" applyBorder="1" applyAlignment="1">
      <alignment horizontal="centerContinuous" vertical="center" wrapText="1"/>
    </xf>
    <xf numFmtId="0" fontId="16" fillId="0" borderId="2" xfId="0" applyNumberFormat="1" applyFont="1" applyBorder="1" applyAlignment="1">
      <alignment vertical="center" wrapText="1"/>
    </xf>
    <xf numFmtId="0" fontId="8" fillId="0" borderId="0" xfId="0" applyFont="1" applyAlignment="1">
      <alignment horizontal="center"/>
    </xf>
    <xf numFmtId="0" fontId="4" fillId="0" borderId="0" xfId="0" applyFont="1" applyAlignment="1" applyProtection="1">
      <alignment horizontal="left" vertical="top" wrapText="1"/>
      <protection locked="0"/>
    </xf>
    <xf numFmtId="0" fontId="2" fillId="0" borderId="4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right" vertical="center"/>
    </xf>
    <xf numFmtId="0" fontId="9" fillId="0" borderId="8" xfId="0" applyFont="1" applyBorder="1" applyAlignment="1">
      <alignment horizontal="right" vertical="center"/>
    </xf>
    <xf numFmtId="0" fontId="13" fillId="0" borderId="0" xfId="0" applyFont="1" applyAlignment="1">
      <alignment horizontal="left" wrapText="1"/>
    </xf>
    <xf numFmtId="2" fontId="6" fillId="0" borderId="2" xfId="0" applyNumberFormat="1" applyFont="1" applyFill="1" applyBorder="1" applyAlignment="1">
      <alignment horizontal="center" vertical="top" wrapText="1"/>
    </xf>
    <xf numFmtId="0" fontId="6" fillId="0" borderId="6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9525</xdr:colOff>
      <xdr:row>4</xdr:row>
      <xdr:rowOff>1162050</xdr:rowOff>
    </xdr:from>
    <xdr:to>
      <xdr:col>11</xdr:col>
      <xdr:colOff>942975</xdr:colOff>
      <xdr:row>4</xdr:row>
      <xdr:rowOff>1514475</xdr:rowOff>
    </xdr:to>
    <xdr:pic>
      <xdr:nvPicPr>
        <xdr:cNvPr id="328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115425" y="3228975"/>
          <a:ext cx="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19050</xdr:colOff>
      <xdr:row>4</xdr:row>
      <xdr:rowOff>1085850</xdr:rowOff>
    </xdr:from>
    <xdr:to>
      <xdr:col>10</xdr:col>
      <xdr:colOff>1019175</xdr:colOff>
      <xdr:row>4</xdr:row>
      <xdr:rowOff>1524000</xdr:rowOff>
    </xdr:to>
    <xdr:pic>
      <xdr:nvPicPr>
        <xdr:cNvPr id="328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115425" y="3152775"/>
          <a:ext cx="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28575</xdr:colOff>
      <xdr:row>4</xdr:row>
      <xdr:rowOff>2076450</xdr:rowOff>
    </xdr:from>
    <xdr:to>
      <xdr:col>16</xdr:col>
      <xdr:colOff>9525</xdr:colOff>
      <xdr:row>4</xdr:row>
      <xdr:rowOff>2533650</xdr:rowOff>
    </xdr:to>
    <xdr:pic>
      <xdr:nvPicPr>
        <xdr:cNvPr id="3285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134850" y="4143375"/>
          <a:ext cx="1657350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266700</xdr:colOff>
      <xdr:row>4</xdr:row>
      <xdr:rowOff>1400175</xdr:rowOff>
    </xdr:from>
    <xdr:to>
      <xdr:col>15</xdr:col>
      <xdr:colOff>419100</xdr:colOff>
      <xdr:row>4</xdr:row>
      <xdr:rowOff>1628775</xdr:rowOff>
    </xdr:to>
    <xdr:pic>
      <xdr:nvPicPr>
        <xdr:cNvPr id="3286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2372975" y="3467100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19050</xdr:colOff>
      <xdr:row>4</xdr:row>
      <xdr:rowOff>1085850</xdr:rowOff>
    </xdr:from>
    <xdr:to>
      <xdr:col>13</xdr:col>
      <xdr:colOff>1019175</xdr:colOff>
      <xdr:row>4</xdr:row>
      <xdr:rowOff>1524000</xdr:rowOff>
    </xdr:to>
    <xdr:pic>
      <xdr:nvPicPr>
        <xdr:cNvPr id="328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172700" y="3152775"/>
          <a:ext cx="100012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9525</xdr:colOff>
      <xdr:row>4</xdr:row>
      <xdr:rowOff>1162050</xdr:rowOff>
    </xdr:from>
    <xdr:to>
      <xdr:col>14</xdr:col>
      <xdr:colOff>-276225</xdr:colOff>
      <xdr:row>4</xdr:row>
      <xdr:rowOff>1514475</xdr:rowOff>
    </xdr:to>
    <xdr:pic>
      <xdr:nvPicPr>
        <xdr:cNvPr id="328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191875" y="3228975"/>
          <a:ext cx="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6"/>
  <sheetViews>
    <sheetView tabSelected="1" zoomScaleNormal="100" zoomScaleSheetLayoutView="100" workbookViewId="0">
      <selection activeCell="T11" sqref="T11"/>
    </sheetView>
  </sheetViews>
  <sheetFormatPr defaultRowHeight="12.75" x14ac:dyDescent="0.2"/>
  <cols>
    <col min="1" max="1" width="6.28515625" style="1" customWidth="1"/>
    <col min="2" max="2" width="37" style="1" customWidth="1"/>
    <col min="3" max="3" width="11.5703125" style="1" customWidth="1"/>
    <col min="4" max="4" width="9.85546875" style="1" customWidth="1"/>
    <col min="5" max="5" width="14.85546875" style="1" customWidth="1"/>
    <col min="6" max="6" width="15" style="1" customWidth="1"/>
    <col min="7" max="7" width="14.85546875" style="1" customWidth="1"/>
    <col min="8" max="8" width="15.140625" style="1" customWidth="1"/>
    <col min="9" max="9" width="8.28515625" style="1" customWidth="1"/>
    <col min="10" max="10" width="15.5703125" style="1" hidden="1" customWidth="1"/>
    <col min="11" max="11" width="15.42578125" style="1" hidden="1" customWidth="1"/>
    <col min="12" max="12" width="3.140625" style="1" hidden="1" customWidth="1"/>
    <col min="13" max="13" width="15.5703125" style="1" customWidth="1"/>
    <col min="14" max="14" width="15.42578125" style="1" customWidth="1"/>
    <col min="15" max="15" width="16.7109375" style="1" customWidth="1"/>
    <col min="16" max="16" width="25.140625" style="1" customWidth="1"/>
    <col min="17" max="17" width="16.5703125" style="1" customWidth="1"/>
    <col min="18" max="18" width="19.5703125" style="1" customWidth="1"/>
    <col min="19" max="19" width="9.140625" style="1"/>
    <col min="20" max="20" width="13.7109375" style="1" customWidth="1"/>
    <col min="21" max="21" width="11.28515625" style="1" customWidth="1"/>
    <col min="22" max="22" width="12.85546875" style="1" customWidth="1"/>
    <col min="23" max="16384" width="9.140625" style="1"/>
  </cols>
  <sheetData>
    <row r="1" spans="1:18" ht="24" customHeight="1" x14ac:dyDescent="0.2">
      <c r="P1" s="30"/>
      <c r="Q1" s="30"/>
      <c r="R1" s="30"/>
    </row>
    <row r="2" spans="1:18" ht="18.75" hidden="1" customHeight="1" x14ac:dyDescent="0.2"/>
    <row r="3" spans="1:18" ht="18" customHeight="1" x14ac:dyDescent="0.2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</row>
    <row r="4" spans="1:18" ht="42.75" customHeight="1" x14ac:dyDescent="0.2">
      <c r="A4" s="33" t="s">
        <v>0</v>
      </c>
      <c r="B4" s="35" t="s">
        <v>8</v>
      </c>
      <c r="C4" s="35" t="s">
        <v>1</v>
      </c>
      <c r="D4" s="35" t="s">
        <v>24</v>
      </c>
      <c r="E4" s="37" t="s">
        <v>2</v>
      </c>
      <c r="F4" s="38"/>
      <c r="G4" s="39"/>
      <c r="H4" s="47" t="s">
        <v>9</v>
      </c>
      <c r="I4" s="47"/>
      <c r="J4" s="43" t="s">
        <v>12</v>
      </c>
      <c r="K4" s="43"/>
      <c r="L4" s="43"/>
      <c r="M4" s="43" t="s">
        <v>12</v>
      </c>
      <c r="N4" s="43"/>
      <c r="O4" s="43"/>
      <c r="P4" s="44" t="s">
        <v>13</v>
      </c>
      <c r="Q4" s="45"/>
      <c r="R4" s="46"/>
    </row>
    <row r="5" spans="1:18" ht="203.25" customHeight="1" x14ac:dyDescent="0.2">
      <c r="A5" s="34"/>
      <c r="B5" s="36"/>
      <c r="C5" s="36"/>
      <c r="D5" s="36"/>
      <c r="E5" s="5" t="s">
        <v>19</v>
      </c>
      <c r="F5" s="5" t="s">
        <v>22</v>
      </c>
      <c r="G5" s="5" t="s">
        <v>20</v>
      </c>
      <c r="H5" s="5" t="s">
        <v>10</v>
      </c>
      <c r="I5" s="5" t="s">
        <v>5</v>
      </c>
      <c r="J5" s="5" t="s">
        <v>4</v>
      </c>
      <c r="K5" s="5" t="s">
        <v>3</v>
      </c>
      <c r="L5" s="6" t="s">
        <v>15</v>
      </c>
      <c r="M5" s="5" t="s">
        <v>4</v>
      </c>
      <c r="N5" s="5" t="s">
        <v>3</v>
      </c>
      <c r="O5" s="6" t="s">
        <v>15</v>
      </c>
      <c r="P5" s="7" t="s">
        <v>16</v>
      </c>
      <c r="Q5" s="8" t="s">
        <v>7</v>
      </c>
      <c r="R5" s="8" t="s">
        <v>18</v>
      </c>
    </row>
    <row r="6" spans="1:18" s="19" customFormat="1" ht="20.25" customHeight="1" x14ac:dyDescent="0.2">
      <c r="A6" s="23">
        <v>1</v>
      </c>
      <c r="B6" s="26" t="s">
        <v>27</v>
      </c>
      <c r="C6" s="27">
        <v>14</v>
      </c>
      <c r="D6" s="18" t="s">
        <v>25</v>
      </c>
      <c r="E6" s="28">
        <v>1873.74</v>
      </c>
      <c r="F6" s="13">
        <v>1672.98</v>
      </c>
      <c r="G6" s="13">
        <v>1790.09</v>
      </c>
      <c r="H6" s="14" t="s">
        <v>6</v>
      </c>
      <c r="I6" s="15" t="s">
        <v>6</v>
      </c>
      <c r="J6" s="15">
        <f>AVERAGE(E6:H6)</f>
        <v>1778.9366666666667</v>
      </c>
      <c r="K6" s="16">
        <f>STDEV(E6:H6)</f>
        <v>100.84365142800677</v>
      </c>
      <c r="L6" s="16">
        <f>K6/J6*100</f>
        <v>5.6687600698548435</v>
      </c>
      <c r="M6" s="15">
        <f>AVERAGE(E6:G6)</f>
        <v>1778.9366666666667</v>
      </c>
      <c r="N6" s="12">
        <f>STDEV(E6:G6)</f>
        <v>100.84365142800677</v>
      </c>
      <c r="O6" s="16">
        <f>N6/M6*100</f>
        <v>5.6687600698548435</v>
      </c>
      <c r="P6" s="15">
        <f>((C6/3)*(SUM(E6:G6)))</f>
        <v>24905.113333333338</v>
      </c>
      <c r="Q6" s="15">
        <f>AVERAGE(E6:G6)</f>
        <v>1778.9366666666667</v>
      </c>
      <c r="R6" s="15">
        <f t="shared" ref="R6:R34" si="0">Q6*C6</f>
        <v>24905.113333333335</v>
      </c>
    </row>
    <row r="7" spans="1:18" s="19" customFormat="1" ht="17.25" customHeight="1" x14ac:dyDescent="0.2">
      <c r="A7" s="24">
        <v>2</v>
      </c>
      <c r="B7" s="26" t="s">
        <v>28</v>
      </c>
      <c r="C7" s="27">
        <v>3</v>
      </c>
      <c r="D7" s="18" t="s">
        <v>25</v>
      </c>
      <c r="E7" s="28">
        <v>196.88</v>
      </c>
      <c r="F7" s="18">
        <v>178.98</v>
      </c>
      <c r="G7" s="18">
        <v>195.09</v>
      </c>
      <c r="H7" s="22" t="s">
        <v>23</v>
      </c>
      <c r="I7" s="15" t="s">
        <v>6</v>
      </c>
      <c r="J7" s="15"/>
      <c r="K7" s="16"/>
      <c r="L7" s="16"/>
      <c r="M7" s="16">
        <f>AVERAGE(E7:G7)</f>
        <v>190.31666666666669</v>
      </c>
      <c r="N7" s="16">
        <f>STDEV(E7:G7)</f>
        <v>9.8585512796421284</v>
      </c>
      <c r="O7" s="16">
        <f>N7/M7*100</f>
        <v>5.1800777369167852</v>
      </c>
      <c r="P7" s="15">
        <f>((C7/3)*(SUM(E7:G7)))</f>
        <v>570.95000000000005</v>
      </c>
      <c r="Q7" s="15">
        <f>AVERAGE(E7:G7)</f>
        <v>190.31666666666669</v>
      </c>
      <c r="R7" s="15">
        <f t="shared" si="0"/>
        <v>570.95000000000005</v>
      </c>
    </row>
    <row r="8" spans="1:18" s="21" customFormat="1" ht="17.25" customHeight="1" x14ac:dyDescent="0.2">
      <c r="A8" s="23">
        <v>3</v>
      </c>
      <c r="B8" s="26" t="s">
        <v>29</v>
      </c>
      <c r="C8" s="27">
        <v>60</v>
      </c>
      <c r="D8" s="18" t="s">
        <v>26</v>
      </c>
      <c r="E8" s="28">
        <v>31.32</v>
      </c>
      <c r="F8" s="17">
        <v>27.96</v>
      </c>
      <c r="G8" s="17">
        <v>29.92</v>
      </c>
      <c r="H8" s="15" t="s">
        <v>6</v>
      </c>
      <c r="I8" s="15" t="s">
        <v>6</v>
      </c>
      <c r="J8" s="15"/>
      <c r="K8" s="16"/>
      <c r="L8" s="16"/>
      <c r="M8" s="15">
        <f t="shared" ref="M8:M34" si="1">AVERAGE(E8:G8)</f>
        <v>29.733333333333334</v>
      </c>
      <c r="N8" s="12">
        <f t="shared" ref="N8:N34" si="2">STDEV(E8:G8)</f>
        <v>1.6877598565356782</v>
      </c>
      <c r="O8" s="16">
        <f t="shared" ref="O8:O34" si="3">N8/M8*100</f>
        <v>5.6763223874518323</v>
      </c>
      <c r="P8" s="15">
        <f t="shared" ref="P8:P34" si="4">((C8/3)*(SUM(E8:G8)))</f>
        <v>1784</v>
      </c>
      <c r="Q8" s="15">
        <f t="shared" ref="Q8:Q34" si="5">AVERAGE(E8:G8)</f>
        <v>29.733333333333334</v>
      </c>
      <c r="R8" s="15">
        <f t="shared" si="0"/>
        <v>1784</v>
      </c>
    </row>
    <row r="9" spans="1:18" s="21" customFormat="1" ht="17.25" customHeight="1" x14ac:dyDescent="0.2">
      <c r="A9" s="23">
        <v>4</v>
      </c>
      <c r="B9" s="26" t="s">
        <v>30</v>
      </c>
      <c r="C9" s="27">
        <v>160</v>
      </c>
      <c r="D9" s="18" t="s">
        <v>26</v>
      </c>
      <c r="E9" s="28">
        <v>53.86</v>
      </c>
      <c r="F9" s="17">
        <v>48.96</v>
      </c>
      <c r="G9" s="17">
        <v>52.39</v>
      </c>
      <c r="H9" s="15" t="s">
        <v>6</v>
      </c>
      <c r="I9" s="15" t="s">
        <v>6</v>
      </c>
      <c r="J9" s="15"/>
      <c r="K9" s="16"/>
      <c r="L9" s="16"/>
      <c r="M9" s="16">
        <f t="shared" si="1"/>
        <v>51.736666666666657</v>
      </c>
      <c r="N9" s="16">
        <f t="shared" si="2"/>
        <v>2.5144847053289725</v>
      </c>
      <c r="O9" s="16">
        <f t="shared" si="3"/>
        <v>4.8601598582481271</v>
      </c>
      <c r="P9" s="15">
        <f t="shared" si="4"/>
        <v>8277.8666666666668</v>
      </c>
      <c r="Q9" s="15">
        <f t="shared" si="5"/>
        <v>51.736666666666657</v>
      </c>
      <c r="R9" s="15">
        <f t="shared" si="0"/>
        <v>8277.866666666665</v>
      </c>
    </row>
    <row r="10" spans="1:18" s="21" customFormat="1" ht="17.25" customHeight="1" x14ac:dyDescent="0.2">
      <c r="A10" s="24">
        <v>5</v>
      </c>
      <c r="B10" s="26" t="s">
        <v>31</v>
      </c>
      <c r="C10" s="27">
        <v>60</v>
      </c>
      <c r="D10" s="18" t="s">
        <v>26</v>
      </c>
      <c r="E10" s="28">
        <v>90.98</v>
      </c>
      <c r="F10" s="17">
        <v>81.96</v>
      </c>
      <c r="G10" s="17">
        <v>87.7</v>
      </c>
      <c r="H10" s="15" t="s">
        <v>6</v>
      </c>
      <c r="I10" s="15" t="s">
        <v>6</v>
      </c>
      <c r="J10" s="15"/>
      <c r="K10" s="16"/>
      <c r="L10" s="16"/>
      <c r="M10" s="15">
        <f t="shared" si="1"/>
        <v>86.88</v>
      </c>
      <c r="N10" s="12">
        <f t="shared" si="2"/>
        <v>4.5655667775206235</v>
      </c>
      <c r="O10" s="16">
        <f t="shared" si="3"/>
        <v>5.2550262172198705</v>
      </c>
      <c r="P10" s="15">
        <f t="shared" si="4"/>
        <v>5212.7999999999993</v>
      </c>
      <c r="Q10" s="15">
        <f t="shared" si="5"/>
        <v>86.88</v>
      </c>
      <c r="R10" s="15">
        <f t="shared" si="0"/>
        <v>5212.7999999999993</v>
      </c>
    </row>
    <row r="11" spans="1:18" s="21" customFormat="1" ht="17.25" customHeight="1" x14ac:dyDescent="0.2">
      <c r="A11" s="23">
        <v>6</v>
      </c>
      <c r="B11" s="26" t="s">
        <v>32</v>
      </c>
      <c r="C11" s="27">
        <v>48</v>
      </c>
      <c r="D11" s="18" t="s">
        <v>26</v>
      </c>
      <c r="E11" s="28">
        <v>53.2</v>
      </c>
      <c r="F11" s="17">
        <v>48.36</v>
      </c>
      <c r="G11" s="17">
        <v>52.23</v>
      </c>
      <c r="H11" s="15" t="s">
        <v>6</v>
      </c>
      <c r="I11" s="15" t="s">
        <v>6</v>
      </c>
      <c r="J11" s="15"/>
      <c r="K11" s="16"/>
      <c r="L11" s="16"/>
      <c r="M11" s="16">
        <f t="shared" si="1"/>
        <v>51.263333333333328</v>
      </c>
      <c r="N11" s="16">
        <f t="shared" si="2"/>
        <v>2.56070953708798</v>
      </c>
      <c r="O11" s="16">
        <f t="shared" si="3"/>
        <v>4.9952068478210165</v>
      </c>
      <c r="P11" s="15">
        <f t="shared" si="4"/>
        <v>2460.64</v>
      </c>
      <c r="Q11" s="15">
        <f t="shared" si="5"/>
        <v>51.263333333333328</v>
      </c>
      <c r="R11" s="15">
        <f t="shared" si="0"/>
        <v>2460.64</v>
      </c>
    </row>
    <row r="12" spans="1:18" s="21" customFormat="1" ht="17.25" customHeight="1" x14ac:dyDescent="0.2">
      <c r="A12" s="23">
        <v>7</v>
      </c>
      <c r="B12" s="29" t="s">
        <v>33</v>
      </c>
      <c r="C12" s="27">
        <v>120</v>
      </c>
      <c r="D12" s="18" t="s">
        <v>26</v>
      </c>
      <c r="E12" s="28">
        <v>25.37</v>
      </c>
      <c r="F12" s="17">
        <v>22.86</v>
      </c>
      <c r="G12" s="17">
        <v>24.23</v>
      </c>
      <c r="H12" s="15" t="s">
        <v>6</v>
      </c>
      <c r="I12" s="15" t="s">
        <v>6</v>
      </c>
      <c r="J12" s="15"/>
      <c r="K12" s="16"/>
      <c r="L12" s="16"/>
      <c r="M12" s="15">
        <f t="shared" si="1"/>
        <v>24.153333333333336</v>
      </c>
      <c r="N12" s="12">
        <f t="shared" si="2"/>
        <v>1.2567550808862225</v>
      </c>
      <c r="O12" s="16">
        <f t="shared" si="3"/>
        <v>5.2032366031723249</v>
      </c>
      <c r="P12" s="15">
        <f t="shared" si="4"/>
        <v>2898.4000000000005</v>
      </c>
      <c r="Q12" s="15">
        <f t="shared" si="5"/>
        <v>24.153333333333336</v>
      </c>
      <c r="R12" s="15">
        <f t="shared" si="0"/>
        <v>2898.4000000000005</v>
      </c>
    </row>
    <row r="13" spans="1:18" s="21" customFormat="1" ht="17.25" customHeight="1" x14ac:dyDescent="0.2">
      <c r="A13" s="24">
        <v>8</v>
      </c>
      <c r="B13" s="26" t="s">
        <v>34</v>
      </c>
      <c r="C13" s="27">
        <v>36</v>
      </c>
      <c r="D13" s="18" t="s">
        <v>26</v>
      </c>
      <c r="E13" s="28">
        <v>30.1</v>
      </c>
      <c r="F13" s="17">
        <v>27.36</v>
      </c>
      <c r="G13" s="17">
        <v>29</v>
      </c>
      <c r="H13" s="15" t="s">
        <v>6</v>
      </c>
      <c r="I13" s="15" t="s">
        <v>6</v>
      </c>
      <c r="J13" s="15"/>
      <c r="K13" s="16"/>
      <c r="L13" s="16"/>
      <c r="M13" s="16">
        <f t="shared" si="1"/>
        <v>28.820000000000004</v>
      </c>
      <c r="N13" s="16">
        <f t="shared" si="2"/>
        <v>1.3788400922514557</v>
      </c>
      <c r="O13" s="16">
        <f t="shared" si="3"/>
        <v>4.784316767007132</v>
      </c>
      <c r="P13" s="15">
        <f t="shared" si="4"/>
        <v>1037.52</v>
      </c>
      <c r="Q13" s="15">
        <f t="shared" si="5"/>
        <v>28.820000000000004</v>
      </c>
      <c r="R13" s="15">
        <f t="shared" si="0"/>
        <v>1037.5200000000002</v>
      </c>
    </row>
    <row r="14" spans="1:18" s="21" customFormat="1" ht="17.25" customHeight="1" x14ac:dyDescent="0.2">
      <c r="A14" s="23">
        <v>9</v>
      </c>
      <c r="B14" s="26" t="s">
        <v>35</v>
      </c>
      <c r="C14" s="27">
        <v>4</v>
      </c>
      <c r="D14" s="18" t="s">
        <v>26</v>
      </c>
      <c r="E14" s="28">
        <v>402.53</v>
      </c>
      <c r="F14" s="17">
        <v>362.64</v>
      </c>
      <c r="G14" s="17">
        <v>391.65</v>
      </c>
      <c r="H14" s="15" t="s">
        <v>6</v>
      </c>
      <c r="I14" s="15" t="s">
        <v>6</v>
      </c>
      <c r="J14" s="15"/>
      <c r="K14" s="16"/>
      <c r="L14" s="16"/>
      <c r="M14" s="15">
        <f t="shared" si="1"/>
        <v>385.60666666666663</v>
      </c>
      <c r="N14" s="12">
        <f t="shared" si="2"/>
        <v>20.620243289867677</v>
      </c>
      <c r="O14" s="16">
        <f t="shared" si="3"/>
        <v>5.3474810142980793</v>
      </c>
      <c r="P14" s="15">
        <f t="shared" si="4"/>
        <v>1542.4266666666665</v>
      </c>
      <c r="Q14" s="15">
        <f t="shared" si="5"/>
        <v>385.60666666666663</v>
      </c>
      <c r="R14" s="15">
        <f t="shared" si="0"/>
        <v>1542.4266666666665</v>
      </c>
    </row>
    <row r="15" spans="1:18" s="21" customFormat="1" ht="17.25" customHeight="1" x14ac:dyDescent="0.2">
      <c r="A15" s="23">
        <v>10</v>
      </c>
      <c r="B15" s="26" t="s">
        <v>36</v>
      </c>
      <c r="C15" s="27">
        <v>600</v>
      </c>
      <c r="D15" s="18" t="s">
        <v>26</v>
      </c>
      <c r="E15" s="28">
        <v>13.85</v>
      </c>
      <c r="F15" s="17">
        <v>12.48</v>
      </c>
      <c r="G15" s="17">
        <v>13.35</v>
      </c>
      <c r="H15" s="15" t="s">
        <v>6</v>
      </c>
      <c r="I15" s="15" t="s">
        <v>6</v>
      </c>
      <c r="J15" s="15"/>
      <c r="K15" s="16"/>
      <c r="L15" s="16"/>
      <c r="M15" s="16">
        <f t="shared" si="1"/>
        <v>13.226666666666667</v>
      </c>
      <c r="N15" s="16">
        <f t="shared" si="2"/>
        <v>0.69327724132076685</v>
      </c>
      <c r="O15" s="16">
        <f t="shared" si="3"/>
        <v>5.2415114011146686</v>
      </c>
      <c r="P15" s="15">
        <f t="shared" si="4"/>
        <v>7936</v>
      </c>
      <c r="Q15" s="15">
        <f t="shared" si="5"/>
        <v>13.226666666666667</v>
      </c>
      <c r="R15" s="15">
        <f t="shared" si="0"/>
        <v>7936</v>
      </c>
    </row>
    <row r="16" spans="1:18" s="21" customFormat="1" ht="17.25" customHeight="1" x14ac:dyDescent="0.2">
      <c r="A16" s="24">
        <v>11</v>
      </c>
      <c r="B16" s="26" t="s">
        <v>37</v>
      </c>
      <c r="C16" s="27">
        <v>84</v>
      </c>
      <c r="D16" s="18" t="s">
        <v>26</v>
      </c>
      <c r="E16" s="28">
        <v>132.07</v>
      </c>
      <c r="F16" s="17">
        <v>118.98</v>
      </c>
      <c r="G16" s="17">
        <v>129.69</v>
      </c>
      <c r="H16" s="15" t="s">
        <v>6</v>
      </c>
      <c r="I16" s="15" t="s">
        <v>6</v>
      </c>
      <c r="J16" s="15"/>
      <c r="K16" s="16"/>
      <c r="L16" s="16"/>
      <c r="M16" s="15">
        <f t="shared" si="1"/>
        <v>126.91333333333334</v>
      </c>
      <c r="N16" s="12">
        <f t="shared" si="2"/>
        <v>6.97276367972795</v>
      </c>
      <c r="O16" s="16">
        <f t="shared" si="3"/>
        <v>5.4941143665451095</v>
      </c>
      <c r="P16" s="15">
        <f t="shared" si="4"/>
        <v>10660.720000000001</v>
      </c>
      <c r="Q16" s="15">
        <f t="shared" si="5"/>
        <v>126.91333333333334</v>
      </c>
      <c r="R16" s="15">
        <f t="shared" si="0"/>
        <v>10660.720000000001</v>
      </c>
    </row>
    <row r="17" spans="1:18" s="21" customFormat="1" ht="17.25" customHeight="1" x14ac:dyDescent="0.2">
      <c r="A17" s="23">
        <v>12</v>
      </c>
      <c r="B17" s="26" t="s">
        <v>38</v>
      </c>
      <c r="C17" s="27">
        <v>100</v>
      </c>
      <c r="D17" s="18" t="s">
        <v>25</v>
      </c>
      <c r="E17" s="28">
        <v>63.76</v>
      </c>
      <c r="F17" s="17">
        <v>57.96</v>
      </c>
      <c r="G17" s="17">
        <v>63.18</v>
      </c>
      <c r="H17" s="15" t="s">
        <v>6</v>
      </c>
      <c r="I17" s="15" t="s">
        <v>6</v>
      </c>
      <c r="J17" s="15"/>
      <c r="K17" s="16"/>
      <c r="L17" s="16"/>
      <c r="M17" s="16">
        <f t="shared" si="1"/>
        <v>61.633333333333333</v>
      </c>
      <c r="N17" s="16">
        <f t="shared" si="2"/>
        <v>3.1943909174259382</v>
      </c>
      <c r="O17" s="16">
        <f t="shared" si="3"/>
        <v>5.182894944444465</v>
      </c>
      <c r="P17" s="15">
        <f t="shared" si="4"/>
        <v>6163.3333333333339</v>
      </c>
      <c r="Q17" s="15">
        <f t="shared" si="5"/>
        <v>61.633333333333333</v>
      </c>
      <c r="R17" s="15">
        <f t="shared" si="0"/>
        <v>6163.333333333333</v>
      </c>
    </row>
    <row r="18" spans="1:18" s="21" customFormat="1" ht="17.25" customHeight="1" x14ac:dyDescent="0.2">
      <c r="A18" s="23">
        <v>13</v>
      </c>
      <c r="B18" s="26" t="s">
        <v>39</v>
      </c>
      <c r="C18" s="27">
        <v>360</v>
      </c>
      <c r="D18" s="18" t="s">
        <v>25</v>
      </c>
      <c r="E18" s="28">
        <v>36.619999999999997</v>
      </c>
      <c r="F18" s="17">
        <v>32.700000000000003</v>
      </c>
      <c r="G18" s="17">
        <v>34.659999999999997</v>
      </c>
      <c r="H18" s="15" t="s">
        <v>6</v>
      </c>
      <c r="I18" s="15" t="s">
        <v>6</v>
      </c>
      <c r="J18" s="15"/>
      <c r="K18" s="16"/>
      <c r="L18" s="16"/>
      <c r="M18" s="15">
        <f t="shared" si="1"/>
        <v>34.659999999999997</v>
      </c>
      <c r="N18" s="12">
        <f t="shared" si="2"/>
        <v>1.9599999999999973</v>
      </c>
      <c r="O18" s="16">
        <f t="shared" si="3"/>
        <v>5.654933641084817</v>
      </c>
      <c r="P18" s="15">
        <f t="shared" si="4"/>
        <v>12477.599999999999</v>
      </c>
      <c r="Q18" s="15">
        <f t="shared" si="5"/>
        <v>34.659999999999997</v>
      </c>
      <c r="R18" s="15">
        <f t="shared" si="0"/>
        <v>12477.599999999999</v>
      </c>
    </row>
    <row r="19" spans="1:18" s="21" customFormat="1" ht="17.25" customHeight="1" x14ac:dyDescent="0.2">
      <c r="A19" s="24">
        <v>14</v>
      </c>
      <c r="B19" s="26" t="s">
        <v>40</v>
      </c>
      <c r="C19" s="27">
        <v>34</v>
      </c>
      <c r="D19" s="18" t="s">
        <v>25</v>
      </c>
      <c r="E19" s="28">
        <v>92.11</v>
      </c>
      <c r="F19" s="17">
        <v>82.98</v>
      </c>
      <c r="G19" s="17">
        <v>89.62</v>
      </c>
      <c r="H19" s="15" t="s">
        <v>6</v>
      </c>
      <c r="I19" s="15" t="s">
        <v>6</v>
      </c>
      <c r="J19" s="15"/>
      <c r="K19" s="16"/>
      <c r="L19" s="16"/>
      <c r="M19" s="16">
        <f t="shared" si="1"/>
        <v>88.236666666666679</v>
      </c>
      <c r="N19" s="16">
        <f t="shared" si="2"/>
        <v>4.7195797835541793</v>
      </c>
      <c r="O19" s="16">
        <f t="shared" si="3"/>
        <v>5.3487738848787485</v>
      </c>
      <c r="P19" s="15">
        <f t="shared" si="4"/>
        <v>3000.0466666666671</v>
      </c>
      <c r="Q19" s="15">
        <f t="shared" si="5"/>
        <v>88.236666666666679</v>
      </c>
      <c r="R19" s="15">
        <f t="shared" si="0"/>
        <v>3000.0466666666671</v>
      </c>
    </row>
    <row r="20" spans="1:18" s="21" customFormat="1" ht="17.25" customHeight="1" x14ac:dyDescent="0.2">
      <c r="A20" s="23">
        <v>15</v>
      </c>
      <c r="B20" s="26" t="s">
        <v>41</v>
      </c>
      <c r="C20" s="27">
        <v>70</v>
      </c>
      <c r="D20" s="18" t="s">
        <v>25</v>
      </c>
      <c r="E20" s="28">
        <v>54.35</v>
      </c>
      <c r="F20" s="17">
        <v>48.96</v>
      </c>
      <c r="G20" s="17">
        <v>53.37</v>
      </c>
      <c r="H20" s="15" t="s">
        <v>6</v>
      </c>
      <c r="I20" s="15" t="s">
        <v>6</v>
      </c>
      <c r="J20" s="15"/>
      <c r="K20" s="16"/>
      <c r="L20" s="16"/>
      <c r="M20" s="15">
        <f t="shared" si="1"/>
        <v>52.226666666666667</v>
      </c>
      <c r="N20" s="12">
        <f t="shared" si="2"/>
        <v>2.8711379857703339</v>
      </c>
      <c r="O20" s="16">
        <f t="shared" si="3"/>
        <v>5.4974559339488138</v>
      </c>
      <c r="P20" s="15">
        <f t="shared" si="4"/>
        <v>3655.8666666666668</v>
      </c>
      <c r="Q20" s="15">
        <f t="shared" si="5"/>
        <v>52.226666666666667</v>
      </c>
      <c r="R20" s="15">
        <f t="shared" si="0"/>
        <v>3655.8666666666668</v>
      </c>
    </row>
    <row r="21" spans="1:18" s="21" customFormat="1" ht="17.25" customHeight="1" x14ac:dyDescent="0.2">
      <c r="A21" s="23">
        <v>16</v>
      </c>
      <c r="B21" s="26" t="s">
        <v>42</v>
      </c>
      <c r="C21" s="27">
        <v>12</v>
      </c>
      <c r="D21" s="18" t="s">
        <v>26</v>
      </c>
      <c r="E21" s="28">
        <v>70.959999999999994</v>
      </c>
      <c r="F21" s="17">
        <v>63.36</v>
      </c>
      <c r="G21" s="17">
        <v>69.06</v>
      </c>
      <c r="H21" s="15" t="s">
        <v>6</v>
      </c>
      <c r="I21" s="15" t="s">
        <v>6</v>
      </c>
      <c r="J21" s="15"/>
      <c r="K21" s="16"/>
      <c r="L21" s="16"/>
      <c r="M21" s="16">
        <f t="shared" si="1"/>
        <v>67.793333333333337</v>
      </c>
      <c r="N21" s="16">
        <f t="shared" si="2"/>
        <v>3.9551653989856503</v>
      </c>
      <c r="O21" s="16">
        <f t="shared" si="3"/>
        <v>5.8341509474662949</v>
      </c>
      <c r="P21" s="15">
        <f t="shared" si="4"/>
        <v>813.52</v>
      </c>
      <c r="Q21" s="15">
        <f t="shared" si="5"/>
        <v>67.793333333333337</v>
      </c>
      <c r="R21" s="15">
        <f t="shared" si="0"/>
        <v>813.52</v>
      </c>
    </row>
    <row r="22" spans="1:18" s="21" customFormat="1" ht="17.25" customHeight="1" x14ac:dyDescent="0.2">
      <c r="A22" s="24">
        <v>17</v>
      </c>
      <c r="B22" s="26" t="s">
        <v>43</v>
      </c>
      <c r="C22" s="27">
        <v>72</v>
      </c>
      <c r="D22" s="18" t="s">
        <v>26</v>
      </c>
      <c r="E22" s="28">
        <v>69.959999999999994</v>
      </c>
      <c r="F22" s="17">
        <v>62.46</v>
      </c>
      <c r="G22" s="17">
        <v>66.83</v>
      </c>
      <c r="H22" s="15" t="s">
        <v>6</v>
      </c>
      <c r="I22" s="15" t="s">
        <v>6</v>
      </c>
      <c r="J22" s="15"/>
      <c r="K22" s="16"/>
      <c r="L22" s="16"/>
      <c r="M22" s="15">
        <f t="shared" si="1"/>
        <v>66.416666666666671</v>
      </c>
      <c r="N22" s="12">
        <f t="shared" si="2"/>
        <v>3.7670457036427507</v>
      </c>
      <c r="O22" s="16">
        <f t="shared" si="3"/>
        <v>5.6718379477682568</v>
      </c>
      <c r="P22" s="15">
        <f t="shared" si="4"/>
        <v>4782</v>
      </c>
      <c r="Q22" s="15">
        <f t="shared" si="5"/>
        <v>66.416666666666671</v>
      </c>
      <c r="R22" s="15">
        <f t="shared" si="0"/>
        <v>4782</v>
      </c>
    </row>
    <row r="23" spans="1:18" s="21" customFormat="1" ht="17.25" customHeight="1" x14ac:dyDescent="0.2">
      <c r="A23" s="23">
        <v>18</v>
      </c>
      <c r="B23" s="26" t="s">
        <v>44</v>
      </c>
      <c r="C23" s="27">
        <v>100</v>
      </c>
      <c r="D23" s="18" t="s">
        <v>26</v>
      </c>
      <c r="E23" s="28">
        <v>145.22</v>
      </c>
      <c r="F23" s="17">
        <v>129.66</v>
      </c>
      <c r="G23" s="17">
        <v>137.44</v>
      </c>
      <c r="H23" s="15" t="s">
        <v>6</v>
      </c>
      <c r="I23" s="15" t="s">
        <v>6</v>
      </c>
      <c r="J23" s="15"/>
      <c r="K23" s="16"/>
      <c r="L23" s="16"/>
      <c r="M23" s="16">
        <f t="shared" si="1"/>
        <v>137.44</v>
      </c>
      <c r="N23" s="16">
        <f t="shared" si="2"/>
        <v>7.7800000000000011</v>
      </c>
      <c r="O23" s="16">
        <f t="shared" si="3"/>
        <v>5.6606519208381849</v>
      </c>
      <c r="P23" s="15">
        <f t="shared" si="4"/>
        <v>13744</v>
      </c>
      <c r="Q23" s="15">
        <f t="shared" si="5"/>
        <v>137.44</v>
      </c>
      <c r="R23" s="15">
        <f t="shared" si="0"/>
        <v>13744</v>
      </c>
    </row>
    <row r="24" spans="1:18" s="21" customFormat="1" ht="17.25" customHeight="1" x14ac:dyDescent="0.2">
      <c r="A24" s="23">
        <v>19</v>
      </c>
      <c r="B24" s="26" t="s">
        <v>45</v>
      </c>
      <c r="C24" s="27">
        <v>120</v>
      </c>
      <c r="D24" s="18" t="s">
        <v>26</v>
      </c>
      <c r="E24" s="28">
        <v>54.84</v>
      </c>
      <c r="F24" s="17">
        <v>48.96</v>
      </c>
      <c r="G24" s="17">
        <v>52.39</v>
      </c>
      <c r="H24" s="15" t="s">
        <v>6</v>
      </c>
      <c r="I24" s="15" t="s">
        <v>6</v>
      </c>
      <c r="J24" s="15"/>
      <c r="K24" s="16"/>
      <c r="L24" s="16"/>
      <c r="M24" s="15">
        <f t="shared" si="1"/>
        <v>52.063333333333333</v>
      </c>
      <c r="N24" s="12">
        <f t="shared" si="2"/>
        <v>2.9535797489374378</v>
      </c>
      <c r="O24" s="16">
        <f t="shared" si="3"/>
        <v>5.6730515697626691</v>
      </c>
      <c r="P24" s="15">
        <f t="shared" si="4"/>
        <v>6247.6</v>
      </c>
      <c r="Q24" s="15">
        <f t="shared" si="5"/>
        <v>52.063333333333333</v>
      </c>
      <c r="R24" s="15">
        <f t="shared" si="0"/>
        <v>6247.6</v>
      </c>
    </row>
    <row r="25" spans="1:18" s="21" customFormat="1" ht="17.25" customHeight="1" x14ac:dyDescent="0.2">
      <c r="A25" s="24">
        <v>20</v>
      </c>
      <c r="B25" s="26" t="s">
        <v>46</v>
      </c>
      <c r="C25" s="27">
        <v>60</v>
      </c>
      <c r="D25" s="18" t="s">
        <v>26</v>
      </c>
      <c r="E25" s="28">
        <v>26.71</v>
      </c>
      <c r="F25" s="17">
        <v>24.06</v>
      </c>
      <c r="G25" s="17">
        <v>25.5</v>
      </c>
      <c r="H25" s="15" t="s">
        <v>6</v>
      </c>
      <c r="I25" s="15" t="s">
        <v>6</v>
      </c>
      <c r="J25" s="15"/>
      <c r="K25" s="16"/>
      <c r="L25" s="16"/>
      <c r="M25" s="16">
        <f t="shared" si="1"/>
        <v>25.423333333333332</v>
      </c>
      <c r="N25" s="16">
        <f t="shared" si="2"/>
        <v>1.3266624790553685</v>
      </c>
      <c r="O25" s="16">
        <f t="shared" si="3"/>
        <v>5.2182869243032721</v>
      </c>
      <c r="P25" s="15">
        <f t="shared" si="4"/>
        <v>1525.3999999999999</v>
      </c>
      <c r="Q25" s="15">
        <f t="shared" si="5"/>
        <v>25.423333333333332</v>
      </c>
      <c r="R25" s="15">
        <f t="shared" si="0"/>
        <v>1525.3999999999999</v>
      </c>
    </row>
    <row r="26" spans="1:18" s="21" customFormat="1" ht="17.25" customHeight="1" x14ac:dyDescent="0.2">
      <c r="A26" s="23">
        <v>21</v>
      </c>
      <c r="B26" s="26" t="s">
        <v>47</v>
      </c>
      <c r="C26" s="27">
        <v>72</v>
      </c>
      <c r="D26" s="18" t="s">
        <v>26</v>
      </c>
      <c r="E26" s="28">
        <v>75.77</v>
      </c>
      <c r="F26" s="17">
        <v>68.88</v>
      </c>
      <c r="G26" s="17">
        <v>75.08</v>
      </c>
      <c r="H26" s="15" t="s">
        <v>6</v>
      </c>
      <c r="I26" s="15" t="s">
        <v>6</v>
      </c>
      <c r="J26" s="15"/>
      <c r="K26" s="16"/>
      <c r="L26" s="16"/>
      <c r="M26" s="15">
        <f t="shared" si="1"/>
        <v>73.243333333333325</v>
      </c>
      <c r="N26" s="12">
        <f t="shared" si="2"/>
        <v>3.7944740522677636</v>
      </c>
      <c r="O26" s="16">
        <f t="shared" si="3"/>
        <v>5.1806408577815013</v>
      </c>
      <c r="P26" s="15">
        <f t="shared" si="4"/>
        <v>5273.5199999999986</v>
      </c>
      <c r="Q26" s="15">
        <f t="shared" si="5"/>
        <v>73.243333333333325</v>
      </c>
      <c r="R26" s="15">
        <f t="shared" si="0"/>
        <v>5273.5199999999995</v>
      </c>
    </row>
    <row r="27" spans="1:18" s="21" customFormat="1" ht="17.25" customHeight="1" x14ac:dyDescent="0.2">
      <c r="A27" s="23">
        <v>22</v>
      </c>
      <c r="B27" s="26" t="s">
        <v>48</v>
      </c>
      <c r="C27" s="27">
        <v>144</v>
      </c>
      <c r="D27" s="18" t="s">
        <v>26</v>
      </c>
      <c r="E27" s="28">
        <v>40.659999999999997</v>
      </c>
      <c r="F27" s="17">
        <v>36.299999999999997</v>
      </c>
      <c r="G27" s="17">
        <v>38.840000000000003</v>
      </c>
      <c r="H27" s="15" t="s">
        <v>6</v>
      </c>
      <c r="I27" s="15" t="s">
        <v>6</v>
      </c>
      <c r="J27" s="15"/>
      <c r="K27" s="16"/>
      <c r="L27" s="16"/>
      <c r="M27" s="16">
        <f t="shared" si="1"/>
        <v>38.6</v>
      </c>
      <c r="N27" s="16">
        <f t="shared" si="2"/>
        <v>2.189885841773493</v>
      </c>
      <c r="O27" s="16">
        <f t="shared" si="3"/>
        <v>5.6732793828328836</v>
      </c>
      <c r="P27" s="15">
        <f t="shared" si="4"/>
        <v>5558.4</v>
      </c>
      <c r="Q27" s="15">
        <f t="shared" si="5"/>
        <v>38.6</v>
      </c>
      <c r="R27" s="15">
        <f t="shared" si="0"/>
        <v>5558.4000000000005</v>
      </c>
    </row>
    <row r="28" spans="1:18" s="21" customFormat="1" ht="28.5" customHeight="1" x14ac:dyDescent="0.2">
      <c r="A28" s="24">
        <v>23</v>
      </c>
      <c r="B28" s="26" t="s">
        <v>49</v>
      </c>
      <c r="C28" s="27">
        <v>72</v>
      </c>
      <c r="D28" s="18" t="s">
        <v>26</v>
      </c>
      <c r="E28" s="28">
        <v>50.95</v>
      </c>
      <c r="F28" s="17">
        <v>45.9</v>
      </c>
      <c r="G28" s="17">
        <v>49.11</v>
      </c>
      <c r="H28" s="15" t="s">
        <v>6</v>
      </c>
      <c r="I28" s="15" t="s">
        <v>6</v>
      </c>
      <c r="J28" s="15"/>
      <c r="K28" s="16"/>
      <c r="L28" s="16"/>
      <c r="M28" s="15">
        <f t="shared" si="1"/>
        <v>48.653333333333329</v>
      </c>
      <c r="N28" s="12">
        <f t="shared" si="2"/>
        <v>2.5557842892805613</v>
      </c>
      <c r="O28" s="16">
        <f t="shared" si="3"/>
        <v>5.2530507453012367</v>
      </c>
      <c r="P28" s="15">
        <f t="shared" si="4"/>
        <v>3503.0399999999995</v>
      </c>
      <c r="Q28" s="15">
        <f t="shared" si="5"/>
        <v>48.653333333333329</v>
      </c>
      <c r="R28" s="15">
        <f t="shared" si="0"/>
        <v>3503.0399999999995</v>
      </c>
    </row>
    <row r="29" spans="1:18" s="21" customFormat="1" ht="17.25" customHeight="1" x14ac:dyDescent="0.2">
      <c r="A29" s="23">
        <v>24</v>
      </c>
      <c r="B29" s="26" t="s">
        <v>50</v>
      </c>
      <c r="C29" s="27">
        <v>4</v>
      </c>
      <c r="D29" s="18" t="s">
        <v>26</v>
      </c>
      <c r="E29" s="28">
        <v>55.34</v>
      </c>
      <c r="F29" s="17">
        <v>49.86</v>
      </c>
      <c r="G29" s="17">
        <v>53.85</v>
      </c>
      <c r="H29" s="15" t="s">
        <v>6</v>
      </c>
      <c r="I29" s="15" t="s">
        <v>6</v>
      </c>
      <c r="J29" s="15"/>
      <c r="K29" s="16"/>
      <c r="L29" s="16"/>
      <c r="M29" s="16">
        <f t="shared" si="1"/>
        <v>53.016666666666673</v>
      </c>
      <c r="N29" s="16">
        <f t="shared" si="2"/>
        <v>2.8334490172461804</v>
      </c>
      <c r="O29" s="16">
        <f t="shared" si="3"/>
        <v>5.3444495766982332</v>
      </c>
      <c r="P29" s="15">
        <f t="shared" si="4"/>
        <v>212.06666666666666</v>
      </c>
      <c r="Q29" s="15">
        <f t="shared" si="5"/>
        <v>53.016666666666673</v>
      </c>
      <c r="R29" s="15">
        <f t="shared" si="0"/>
        <v>212.06666666666669</v>
      </c>
    </row>
    <row r="30" spans="1:18" s="21" customFormat="1" ht="17.25" customHeight="1" x14ac:dyDescent="0.2">
      <c r="A30" s="23">
        <v>25</v>
      </c>
      <c r="B30" s="26" t="s">
        <v>61</v>
      </c>
      <c r="C30" s="27">
        <v>28</v>
      </c>
      <c r="D30" s="18" t="s">
        <v>26</v>
      </c>
      <c r="E30" s="28">
        <v>554.98</v>
      </c>
      <c r="F30" s="17">
        <v>499.98</v>
      </c>
      <c r="G30" s="17">
        <v>544.98</v>
      </c>
      <c r="H30" s="15" t="s">
        <v>6</v>
      </c>
      <c r="I30" s="15" t="s">
        <v>6</v>
      </c>
      <c r="J30" s="15"/>
      <c r="K30" s="16"/>
      <c r="L30" s="16"/>
      <c r="M30" s="15">
        <f t="shared" si="1"/>
        <v>533.31333333333339</v>
      </c>
      <c r="N30" s="12">
        <f t="shared" si="2"/>
        <v>29.297326385411576</v>
      </c>
      <c r="O30" s="16">
        <f t="shared" si="3"/>
        <v>5.4934547018159883</v>
      </c>
      <c r="P30" s="15">
        <f t="shared" si="4"/>
        <v>14932.773333333334</v>
      </c>
      <c r="Q30" s="15">
        <f t="shared" si="5"/>
        <v>533.31333333333339</v>
      </c>
      <c r="R30" s="15">
        <f t="shared" si="0"/>
        <v>14932.773333333334</v>
      </c>
    </row>
    <row r="31" spans="1:18" s="21" customFormat="1" ht="17.25" customHeight="1" x14ac:dyDescent="0.2">
      <c r="A31" s="24">
        <v>26</v>
      </c>
      <c r="B31" s="26" t="s">
        <v>51</v>
      </c>
      <c r="C31" s="27">
        <v>48</v>
      </c>
      <c r="D31" s="18" t="s">
        <v>26</v>
      </c>
      <c r="E31" s="28">
        <v>39.340000000000003</v>
      </c>
      <c r="F31" s="17">
        <v>35.76</v>
      </c>
      <c r="G31" s="17">
        <v>38.26</v>
      </c>
      <c r="H31" s="15" t="s">
        <v>6</v>
      </c>
      <c r="I31" s="15" t="s">
        <v>6</v>
      </c>
      <c r="J31" s="15"/>
      <c r="K31" s="16"/>
      <c r="L31" s="16"/>
      <c r="M31" s="16">
        <f t="shared" si="1"/>
        <v>37.786666666666662</v>
      </c>
      <c r="N31" s="16">
        <f t="shared" si="2"/>
        <v>1.8363369334992263</v>
      </c>
      <c r="O31" s="16">
        <f t="shared" si="3"/>
        <v>4.8597484125773462</v>
      </c>
      <c r="P31" s="15">
        <f t="shared" si="4"/>
        <v>1813.7599999999998</v>
      </c>
      <c r="Q31" s="15">
        <f t="shared" si="5"/>
        <v>37.786666666666662</v>
      </c>
      <c r="R31" s="15">
        <f t="shared" si="0"/>
        <v>1813.7599999999998</v>
      </c>
    </row>
    <row r="32" spans="1:18" s="21" customFormat="1" ht="17.25" customHeight="1" x14ac:dyDescent="0.2">
      <c r="A32" s="23">
        <v>27</v>
      </c>
      <c r="B32" s="26" t="s">
        <v>52</v>
      </c>
      <c r="C32" s="27">
        <v>10</v>
      </c>
      <c r="D32" s="18" t="s">
        <v>26</v>
      </c>
      <c r="E32" s="28">
        <v>146.26</v>
      </c>
      <c r="F32" s="17">
        <v>132.96</v>
      </c>
      <c r="G32" s="17">
        <v>142.27000000000001</v>
      </c>
      <c r="H32" s="15" t="s">
        <v>6</v>
      </c>
      <c r="I32" s="15" t="s">
        <v>6</v>
      </c>
      <c r="J32" s="15"/>
      <c r="K32" s="16"/>
      <c r="L32" s="16"/>
      <c r="M32" s="16">
        <f t="shared" si="1"/>
        <v>140.49666666666667</v>
      </c>
      <c r="N32" s="16">
        <f t="shared" si="2"/>
        <v>6.8250299144643494</v>
      </c>
      <c r="O32" s="16">
        <f t="shared" si="3"/>
        <v>4.8577877869921107</v>
      </c>
      <c r="P32" s="15">
        <f t="shared" si="4"/>
        <v>1404.9666666666667</v>
      </c>
      <c r="Q32" s="15">
        <f t="shared" si="5"/>
        <v>140.49666666666667</v>
      </c>
      <c r="R32" s="15">
        <f t="shared" si="0"/>
        <v>1404.9666666666667</v>
      </c>
    </row>
    <row r="33" spans="1:18" s="21" customFormat="1" ht="17.25" customHeight="1" x14ac:dyDescent="0.2">
      <c r="A33" s="24">
        <v>28</v>
      </c>
      <c r="B33" s="26" t="s">
        <v>53</v>
      </c>
      <c r="C33" s="27">
        <v>60</v>
      </c>
      <c r="D33" s="18" t="s">
        <v>26</v>
      </c>
      <c r="E33" s="28">
        <v>108.9</v>
      </c>
      <c r="F33" s="17">
        <v>99</v>
      </c>
      <c r="G33" s="17">
        <v>105.93</v>
      </c>
      <c r="H33" s="15" t="s">
        <v>6</v>
      </c>
      <c r="I33" s="15" t="s">
        <v>6</v>
      </c>
      <c r="J33" s="15"/>
      <c r="K33" s="16"/>
      <c r="L33" s="16"/>
      <c r="M33" s="15">
        <f t="shared" si="1"/>
        <v>104.61000000000001</v>
      </c>
      <c r="N33" s="12">
        <f t="shared" si="2"/>
        <v>5.0802854250524181</v>
      </c>
      <c r="O33" s="16">
        <f t="shared" si="3"/>
        <v>4.8564051477415324</v>
      </c>
      <c r="P33" s="15">
        <f t="shared" si="4"/>
        <v>6276.6</v>
      </c>
      <c r="Q33" s="15">
        <f t="shared" si="5"/>
        <v>104.61000000000001</v>
      </c>
      <c r="R33" s="15">
        <f t="shared" si="0"/>
        <v>6276.6</v>
      </c>
    </row>
    <row r="34" spans="1:18" s="21" customFormat="1" ht="17.25" customHeight="1" x14ac:dyDescent="0.2">
      <c r="A34" s="23">
        <v>29</v>
      </c>
      <c r="B34" s="26" t="s">
        <v>54</v>
      </c>
      <c r="C34" s="27">
        <v>50</v>
      </c>
      <c r="D34" s="18" t="s">
        <v>26</v>
      </c>
      <c r="E34" s="28">
        <v>41.03</v>
      </c>
      <c r="F34" s="17">
        <v>36.96</v>
      </c>
      <c r="G34" s="17">
        <v>39.549999999999997</v>
      </c>
      <c r="H34" s="15" t="s">
        <v>6</v>
      </c>
      <c r="I34" s="15" t="s">
        <v>6</v>
      </c>
      <c r="J34" s="15"/>
      <c r="K34" s="16"/>
      <c r="L34" s="16"/>
      <c r="M34" s="16">
        <f t="shared" si="1"/>
        <v>39.18</v>
      </c>
      <c r="N34" s="16">
        <f t="shared" si="2"/>
        <v>2.0600728142471079</v>
      </c>
      <c r="O34" s="16">
        <f t="shared" si="3"/>
        <v>5.2579704294208982</v>
      </c>
      <c r="P34" s="15">
        <f t="shared" si="4"/>
        <v>1959.0000000000002</v>
      </c>
      <c r="Q34" s="15">
        <f t="shared" si="5"/>
        <v>39.18</v>
      </c>
      <c r="R34" s="15">
        <f t="shared" si="0"/>
        <v>1959</v>
      </c>
    </row>
    <row r="35" spans="1:18" s="25" customFormat="1" ht="33.75" customHeight="1" x14ac:dyDescent="0.2">
      <c r="A35" s="24">
        <v>30</v>
      </c>
      <c r="B35" s="26" t="s">
        <v>56</v>
      </c>
      <c r="C35" s="27">
        <v>240</v>
      </c>
      <c r="D35" s="18" t="s">
        <v>55</v>
      </c>
      <c r="E35" s="28">
        <v>126.54</v>
      </c>
      <c r="F35" s="17">
        <v>112.98</v>
      </c>
      <c r="G35" s="17">
        <v>119.76</v>
      </c>
      <c r="H35" s="15"/>
      <c r="I35" s="15"/>
      <c r="J35" s="15"/>
      <c r="K35" s="16"/>
      <c r="L35" s="16"/>
      <c r="M35" s="16">
        <f t="shared" ref="M35:M38" si="6">AVERAGE(E35:G35)</f>
        <v>119.76</v>
      </c>
      <c r="N35" s="16">
        <f t="shared" ref="N35:N38" si="7">STDEV(E35:G35)</f>
        <v>6.7800000000000011</v>
      </c>
      <c r="O35" s="16">
        <f t="shared" ref="O35:O38" si="8">N35/M35*100</f>
        <v>5.661322645290582</v>
      </c>
      <c r="P35" s="15">
        <f t="shared" ref="P35:P38" si="9">((C35/3)*(SUM(E35:G35)))</f>
        <v>28742.400000000001</v>
      </c>
      <c r="Q35" s="15">
        <f t="shared" ref="Q35:Q38" si="10">AVERAGE(E35:G35)</f>
        <v>119.76</v>
      </c>
      <c r="R35" s="15">
        <f t="shared" ref="R35:R38" si="11">Q35*C35</f>
        <v>28742.400000000001</v>
      </c>
    </row>
    <row r="36" spans="1:18" s="25" customFormat="1" ht="32.25" customHeight="1" x14ac:dyDescent="0.2">
      <c r="A36" s="23">
        <v>31</v>
      </c>
      <c r="B36" s="26" t="s">
        <v>57</v>
      </c>
      <c r="C36" s="27">
        <v>240</v>
      </c>
      <c r="D36" s="18" t="s">
        <v>55</v>
      </c>
      <c r="E36" s="28">
        <v>93.44</v>
      </c>
      <c r="F36" s="17">
        <v>84.18</v>
      </c>
      <c r="G36" s="17">
        <v>90.07</v>
      </c>
      <c r="H36" s="15"/>
      <c r="I36" s="15"/>
      <c r="J36" s="15"/>
      <c r="K36" s="16"/>
      <c r="L36" s="16"/>
      <c r="M36" s="15">
        <f t="shared" si="6"/>
        <v>89.23</v>
      </c>
      <c r="N36" s="12">
        <f t="shared" si="7"/>
        <v>4.6868006144917187</v>
      </c>
      <c r="O36" s="16">
        <f t="shared" si="8"/>
        <v>5.2524942446393794</v>
      </c>
      <c r="P36" s="15">
        <f t="shared" si="9"/>
        <v>21415.200000000001</v>
      </c>
      <c r="Q36" s="15">
        <f t="shared" si="10"/>
        <v>89.23</v>
      </c>
      <c r="R36" s="15">
        <f t="shared" si="11"/>
        <v>21415.200000000001</v>
      </c>
    </row>
    <row r="37" spans="1:18" s="25" customFormat="1" ht="33" customHeight="1" x14ac:dyDescent="0.2">
      <c r="A37" s="24">
        <v>32</v>
      </c>
      <c r="B37" s="26" t="s">
        <v>58</v>
      </c>
      <c r="C37" s="27">
        <v>200</v>
      </c>
      <c r="D37" s="18" t="s">
        <v>55</v>
      </c>
      <c r="E37" s="28">
        <v>868.96</v>
      </c>
      <c r="F37" s="17">
        <v>789.96</v>
      </c>
      <c r="G37" s="17">
        <v>861.06</v>
      </c>
      <c r="H37" s="15"/>
      <c r="I37" s="15"/>
      <c r="J37" s="15"/>
      <c r="K37" s="16"/>
      <c r="L37" s="16"/>
      <c r="M37" s="16">
        <f t="shared" si="6"/>
        <v>839.99333333333334</v>
      </c>
      <c r="N37" s="16">
        <f t="shared" si="7"/>
        <v>43.509807323560182</v>
      </c>
      <c r="O37" s="16">
        <f t="shared" si="8"/>
        <v>5.1797800764561845</v>
      </c>
      <c r="P37" s="15">
        <f t="shared" si="9"/>
        <v>167998.66666666669</v>
      </c>
      <c r="Q37" s="15">
        <f t="shared" si="10"/>
        <v>839.99333333333334</v>
      </c>
      <c r="R37" s="15">
        <f t="shared" si="11"/>
        <v>167998.66666666666</v>
      </c>
    </row>
    <row r="38" spans="1:18" s="25" customFormat="1" ht="17.25" customHeight="1" x14ac:dyDescent="0.2">
      <c r="A38" s="23">
        <v>33</v>
      </c>
      <c r="B38" s="26" t="s">
        <v>59</v>
      </c>
      <c r="C38" s="27">
        <v>24</v>
      </c>
      <c r="D38" s="18" t="s">
        <v>25</v>
      </c>
      <c r="E38" s="28">
        <v>103.82</v>
      </c>
      <c r="F38" s="17">
        <v>92.7</v>
      </c>
      <c r="G38" s="17">
        <v>100.12</v>
      </c>
      <c r="H38" s="15"/>
      <c r="I38" s="15"/>
      <c r="J38" s="15"/>
      <c r="K38" s="16"/>
      <c r="L38" s="16"/>
      <c r="M38" s="15">
        <f t="shared" si="6"/>
        <v>98.88</v>
      </c>
      <c r="N38" s="12">
        <f t="shared" si="7"/>
        <v>5.6627555129989453</v>
      </c>
      <c r="O38" s="16">
        <f t="shared" si="8"/>
        <v>5.7268967566736908</v>
      </c>
      <c r="P38" s="15">
        <f t="shared" si="9"/>
        <v>2373.12</v>
      </c>
      <c r="Q38" s="15">
        <f t="shared" si="10"/>
        <v>98.88</v>
      </c>
      <c r="R38" s="15">
        <f t="shared" si="11"/>
        <v>2373.12</v>
      </c>
    </row>
    <row r="39" spans="1:18" s="2" customFormat="1" ht="30.75" customHeight="1" x14ac:dyDescent="0.25">
      <c r="A39" s="40" t="s">
        <v>11</v>
      </c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1"/>
      <c r="R39" s="15">
        <v>164304.16</v>
      </c>
    </row>
    <row r="40" spans="1:18" ht="78" customHeight="1" x14ac:dyDescent="0.25">
      <c r="A40" s="42" t="s">
        <v>14</v>
      </c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</row>
    <row r="41" spans="1:18" ht="15.75" customHeight="1" x14ac:dyDescent="0.3">
      <c r="A41" s="10" t="s">
        <v>17</v>
      </c>
      <c r="B41" s="10"/>
      <c r="C41" s="9"/>
      <c r="D41" s="9"/>
      <c r="E41" s="20" t="s">
        <v>60</v>
      </c>
      <c r="F41" s="9"/>
      <c r="G41" s="9"/>
      <c r="H41" s="9" t="s">
        <v>21</v>
      </c>
    </row>
    <row r="42" spans="1:18" s="3" customFormat="1" ht="15" customHeight="1" x14ac:dyDescent="0.25">
      <c r="A42" s="31"/>
      <c r="B42" s="31"/>
      <c r="C42" s="31"/>
      <c r="D42" s="4"/>
      <c r="E42" s="11"/>
      <c r="F42" s="11"/>
      <c r="G42" s="11"/>
      <c r="H42" s="11"/>
      <c r="M42" s="1"/>
      <c r="N42" s="1"/>
      <c r="O42" s="1"/>
    </row>
    <row r="72" spans="1:18" x14ac:dyDescent="0.2">
      <c r="A72" s="30"/>
      <c r="B72" s="30"/>
      <c r="C72" s="30"/>
      <c r="D72" s="30"/>
      <c r="E72" s="30"/>
      <c r="F72" s="30"/>
      <c r="G72" s="30"/>
      <c r="H72" s="30"/>
      <c r="I72" s="30"/>
      <c r="J72" s="30"/>
      <c r="K72" s="30"/>
      <c r="L72" s="30"/>
      <c r="M72" s="30"/>
      <c r="N72" s="30"/>
      <c r="O72" s="30"/>
      <c r="P72" s="30"/>
      <c r="Q72" s="30"/>
      <c r="R72" s="30"/>
    </row>
    <row r="73" spans="1:18" x14ac:dyDescent="0.2">
      <c r="A73" s="30"/>
      <c r="B73" s="30"/>
      <c r="C73" s="30"/>
      <c r="D73" s="30"/>
      <c r="E73" s="30"/>
      <c r="F73" s="30"/>
      <c r="G73" s="30"/>
      <c r="H73" s="30"/>
      <c r="I73" s="30"/>
      <c r="J73" s="30"/>
      <c r="K73" s="30"/>
      <c r="L73" s="30"/>
      <c r="M73" s="30"/>
      <c r="N73" s="30"/>
      <c r="O73" s="30"/>
      <c r="P73" s="30"/>
      <c r="Q73" s="30"/>
      <c r="R73" s="30"/>
    </row>
    <row r="74" spans="1:18" x14ac:dyDescent="0.2">
      <c r="A74" s="30"/>
      <c r="B74" s="30"/>
      <c r="C74" s="30"/>
      <c r="D74" s="30"/>
      <c r="E74" s="30"/>
      <c r="F74" s="30"/>
      <c r="G74" s="30"/>
      <c r="H74" s="30"/>
      <c r="I74" s="30"/>
      <c r="J74" s="30"/>
      <c r="K74" s="30"/>
      <c r="L74" s="30"/>
      <c r="M74" s="30"/>
      <c r="N74" s="30"/>
      <c r="O74" s="30"/>
      <c r="P74" s="30"/>
      <c r="Q74" s="30"/>
      <c r="R74" s="30"/>
    </row>
    <row r="75" spans="1:18" x14ac:dyDescent="0.2">
      <c r="A75" s="30"/>
      <c r="B75" s="30"/>
      <c r="C75" s="30"/>
      <c r="D75" s="30"/>
      <c r="E75" s="30"/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0"/>
    </row>
    <row r="76" spans="1:18" x14ac:dyDescent="0.2">
      <c r="A76" s="30"/>
      <c r="B76" s="30"/>
      <c r="C76" s="30"/>
      <c r="D76" s="30"/>
      <c r="E76" s="30"/>
      <c r="F76" s="30"/>
      <c r="G76" s="30"/>
      <c r="H76" s="30"/>
      <c r="I76" s="30"/>
      <c r="J76" s="30"/>
      <c r="K76" s="30"/>
      <c r="L76" s="30"/>
      <c r="M76" s="30"/>
      <c r="N76" s="30"/>
      <c r="O76" s="30"/>
      <c r="P76" s="30"/>
      <c r="Q76" s="30"/>
      <c r="R76" s="30"/>
    </row>
    <row r="77" spans="1:18" x14ac:dyDescent="0.2">
      <c r="A77" s="30"/>
      <c r="B77" s="30"/>
      <c r="C77" s="30"/>
      <c r="D77" s="30"/>
      <c r="E77" s="30"/>
      <c r="F77" s="30"/>
      <c r="G77" s="30"/>
      <c r="H77" s="30"/>
      <c r="I77" s="30"/>
      <c r="J77" s="30"/>
      <c r="K77" s="30"/>
      <c r="L77" s="30"/>
      <c r="M77" s="30"/>
      <c r="N77" s="30"/>
      <c r="O77" s="30"/>
      <c r="P77" s="30"/>
      <c r="Q77" s="30"/>
      <c r="R77" s="30"/>
    </row>
    <row r="78" spans="1:18" x14ac:dyDescent="0.2">
      <c r="A78" s="30"/>
      <c r="B78" s="30"/>
      <c r="C78" s="30"/>
      <c r="D78" s="30"/>
      <c r="E78" s="30"/>
      <c r="F78" s="30"/>
      <c r="G78" s="30"/>
      <c r="H78" s="30"/>
      <c r="I78" s="30"/>
      <c r="J78" s="30"/>
      <c r="K78" s="30"/>
      <c r="L78" s="30"/>
      <c r="M78" s="30"/>
      <c r="N78" s="30"/>
      <c r="O78" s="30"/>
      <c r="P78" s="30"/>
      <c r="Q78" s="30"/>
      <c r="R78" s="30"/>
    </row>
    <row r="79" spans="1:18" x14ac:dyDescent="0.2">
      <c r="A79" s="30"/>
      <c r="B79" s="30"/>
      <c r="C79" s="30"/>
      <c r="D79" s="30"/>
      <c r="E79" s="30"/>
      <c r="F79" s="30"/>
      <c r="G79" s="30"/>
      <c r="H79" s="30"/>
      <c r="I79" s="30"/>
      <c r="J79" s="30"/>
      <c r="K79" s="30"/>
      <c r="L79" s="30"/>
      <c r="M79" s="30"/>
      <c r="N79" s="30"/>
      <c r="O79" s="30"/>
      <c r="P79" s="30"/>
      <c r="Q79" s="30"/>
      <c r="R79" s="30"/>
    </row>
    <row r="80" spans="1:18" x14ac:dyDescent="0.2">
      <c r="A80" s="30"/>
      <c r="B80" s="30"/>
      <c r="C80" s="30"/>
      <c r="D80" s="30"/>
      <c r="E80" s="30"/>
      <c r="F80" s="30"/>
      <c r="G80" s="30"/>
      <c r="H80" s="30"/>
      <c r="I80" s="30"/>
      <c r="J80" s="30"/>
      <c r="K80" s="30"/>
      <c r="L80" s="30"/>
      <c r="M80" s="30"/>
      <c r="N80" s="30"/>
      <c r="O80" s="30"/>
      <c r="P80" s="30"/>
      <c r="Q80" s="30"/>
      <c r="R80" s="30"/>
    </row>
    <row r="81" spans="1:18" x14ac:dyDescent="0.2">
      <c r="A81" s="30"/>
      <c r="B81" s="30"/>
      <c r="C81" s="30"/>
      <c r="D81" s="30"/>
      <c r="E81" s="30"/>
      <c r="F81" s="30"/>
      <c r="G81" s="30"/>
      <c r="H81" s="30"/>
      <c r="I81" s="30"/>
      <c r="J81" s="30"/>
      <c r="K81" s="30"/>
      <c r="L81" s="30"/>
      <c r="M81" s="30"/>
      <c r="N81" s="30"/>
      <c r="O81" s="30"/>
      <c r="P81" s="30"/>
      <c r="Q81" s="30"/>
      <c r="R81" s="30"/>
    </row>
    <row r="82" spans="1:18" x14ac:dyDescent="0.2">
      <c r="A82" s="30"/>
      <c r="B82" s="30"/>
      <c r="C82" s="30"/>
      <c r="D82" s="30"/>
      <c r="E82" s="30"/>
      <c r="F82" s="30"/>
      <c r="G82" s="30"/>
      <c r="H82" s="30"/>
      <c r="I82" s="30"/>
      <c r="J82" s="30"/>
      <c r="K82" s="30"/>
      <c r="L82" s="30"/>
      <c r="M82" s="30"/>
      <c r="N82" s="30"/>
      <c r="O82" s="30"/>
      <c r="P82" s="30"/>
      <c r="Q82" s="30"/>
      <c r="R82" s="30"/>
    </row>
    <row r="83" spans="1:18" x14ac:dyDescent="0.2">
      <c r="A83" s="30"/>
      <c r="B83" s="30"/>
      <c r="C83" s="30"/>
      <c r="D83" s="30"/>
      <c r="E83" s="30"/>
      <c r="F83" s="30"/>
      <c r="G83" s="30"/>
      <c r="H83" s="30"/>
      <c r="I83" s="30"/>
      <c r="J83" s="30"/>
      <c r="K83" s="30"/>
      <c r="L83" s="30"/>
      <c r="M83" s="30"/>
      <c r="N83" s="30"/>
      <c r="O83" s="30"/>
      <c r="P83" s="30"/>
      <c r="Q83" s="30"/>
      <c r="R83" s="30"/>
    </row>
    <row r="84" spans="1:18" x14ac:dyDescent="0.2">
      <c r="A84" s="30"/>
      <c r="B84" s="30"/>
      <c r="C84" s="30"/>
      <c r="D84" s="30"/>
      <c r="E84" s="30"/>
      <c r="F84" s="30"/>
      <c r="G84" s="30"/>
      <c r="H84" s="30"/>
      <c r="I84" s="30"/>
      <c r="J84" s="30"/>
      <c r="K84" s="30"/>
      <c r="L84" s="30"/>
      <c r="M84" s="30"/>
      <c r="N84" s="30"/>
      <c r="O84" s="30"/>
      <c r="P84" s="30"/>
      <c r="Q84" s="30"/>
      <c r="R84" s="30"/>
    </row>
    <row r="85" spans="1:18" x14ac:dyDescent="0.2">
      <c r="A85" s="30"/>
      <c r="B85" s="30"/>
      <c r="C85" s="30"/>
      <c r="D85" s="30"/>
      <c r="E85" s="30"/>
      <c r="F85" s="30"/>
      <c r="G85" s="30"/>
      <c r="H85" s="30"/>
      <c r="I85" s="30"/>
      <c r="J85" s="30"/>
      <c r="K85" s="30"/>
      <c r="L85" s="30"/>
      <c r="M85" s="30"/>
      <c r="N85" s="30"/>
      <c r="O85" s="30"/>
      <c r="P85" s="30"/>
      <c r="Q85" s="30"/>
      <c r="R85" s="30"/>
    </row>
    <row r="86" spans="1:18" x14ac:dyDescent="0.2">
      <c r="A86" s="30"/>
      <c r="B86" s="30"/>
      <c r="C86" s="30"/>
      <c r="D86" s="30"/>
      <c r="E86" s="30"/>
      <c r="F86" s="30"/>
      <c r="G86" s="30"/>
      <c r="H86" s="30"/>
      <c r="I86" s="30"/>
      <c r="J86" s="30"/>
      <c r="K86" s="30"/>
      <c r="L86" s="30"/>
      <c r="M86" s="30"/>
      <c r="N86" s="30"/>
      <c r="O86" s="30"/>
      <c r="P86" s="30"/>
      <c r="Q86" s="30"/>
      <c r="R86" s="30"/>
    </row>
  </sheetData>
  <mergeCells count="15">
    <mergeCell ref="P1:R1"/>
    <mergeCell ref="A72:R86"/>
    <mergeCell ref="A42:C42"/>
    <mergeCell ref="A3:R3"/>
    <mergeCell ref="A4:A5"/>
    <mergeCell ref="C4:C5"/>
    <mergeCell ref="D4:D5"/>
    <mergeCell ref="B4:B5"/>
    <mergeCell ref="E4:G4"/>
    <mergeCell ref="A39:Q39"/>
    <mergeCell ref="A40:R40"/>
    <mergeCell ref="M4:O4"/>
    <mergeCell ref="P4:R4"/>
    <mergeCell ref="H4:I4"/>
    <mergeCell ref="J4:L4"/>
  </mergeCells>
  <phoneticPr fontId="0" type="noConversion"/>
  <pageMargins left="0.23622047244094491" right="0.23622047244094491" top="0.74803149606299213" bottom="0.74803149606299213" header="0.31496062992125984" footer="0.31496062992125984"/>
  <pageSetup paperSize="9" scale="4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Расчет цены</vt:lpstr>
      <vt:lpstr>'Расчет цены'!Область_печати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SaVa</dc:creator>
  <cp:lastModifiedBy>t.kirilova</cp:lastModifiedBy>
  <cp:lastPrinted>2021-12-28T09:57:56Z</cp:lastPrinted>
  <dcterms:created xsi:type="dcterms:W3CDTF">2014-01-15T18:15:09Z</dcterms:created>
  <dcterms:modified xsi:type="dcterms:W3CDTF">2022-01-14T11:22:12Z</dcterms:modified>
</cp:coreProperties>
</file>