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90" windowWidth="16605" windowHeight="9030"/>
  </bookViews>
  <sheets>
    <sheet name=" Приложение 1 " sheetId="4" r:id="rId1"/>
    <sheet name="Лист2" sheetId="6" r:id="rId2"/>
  </sheets>
  <definedNames>
    <definedName name="OLE_LINK1" localSheetId="0">' Приложение 1 '!#REF!</definedName>
  </definedNames>
  <calcPr calcId="145621" refMode="R1C1"/>
</workbook>
</file>

<file path=xl/calcChain.xml><?xml version="1.0" encoding="utf-8"?>
<calcChain xmlns="http://schemas.openxmlformats.org/spreadsheetml/2006/main">
  <c r="O19" i="4" l="1"/>
  <c r="O20" i="4"/>
  <c r="L19" i="4"/>
  <c r="L20" i="4"/>
  <c r="L18" i="4"/>
  <c r="J20" i="4"/>
  <c r="J19" i="4"/>
  <c r="H20" i="4"/>
  <c r="H19" i="4"/>
  <c r="F20" i="4"/>
  <c r="F19" i="4"/>
  <c r="F10" i="4"/>
  <c r="F11" i="4"/>
  <c r="F12" i="4"/>
  <c r="F13" i="4"/>
  <c r="F14" i="4"/>
  <c r="F15" i="4"/>
  <c r="F16" i="4"/>
  <c r="F17" i="4"/>
  <c r="F9" i="4"/>
  <c r="H9" i="4"/>
  <c r="J9" i="4"/>
  <c r="H10" i="4"/>
  <c r="J10" i="4"/>
  <c r="H11" i="4"/>
  <c r="J11" i="4"/>
  <c r="F18" i="4" l="1"/>
  <c r="K10" i="4" l="1"/>
  <c r="K11" i="4"/>
  <c r="K12" i="4"/>
  <c r="K13" i="4"/>
  <c r="K14" i="4"/>
  <c r="K15" i="4"/>
  <c r="K16" i="4"/>
  <c r="K17" i="4"/>
  <c r="J12" i="4" l="1"/>
  <c r="J13" i="4"/>
  <c r="J14" i="4"/>
  <c r="J15" i="4"/>
  <c r="J16" i="4"/>
  <c r="J17" i="4"/>
  <c r="H12" i="4"/>
  <c r="H13" i="4"/>
  <c r="H14" i="4"/>
  <c r="H18" i="4" s="1"/>
  <c r="H15" i="4"/>
  <c r="H16" i="4"/>
  <c r="H17" i="4"/>
  <c r="M10" i="4" l="1"/>
  <c r="N10" i="4" s="1"/>
  <c r="L10" i="4"/>
  <c r="O10" i="4" s="1"/>
  <c r="M17" i="4" l="1"/>
  <c r="L17" i="4"/>
  <c r="O17" i="4" s="1"/>
  <c r="M15" i="4"/>
  <c r="N15" i="4" s="1"/>
  <c r="L15" i="4"/>
  <c r="O15" i="4" s="1"/>
  <c r="M13" i="4"/>
  <c r="N13" i="4" s="1"/>
  <c r="L13" i="4"/>
  <c r="O13" i="4" s="1"/>
  <c r="M11" i="4"/>
  <c r="L11" i="4"/>
  <c r="O11" i="4" s="1"/>
  <c r="M16" i="4"/>
  <c r="N16" i="4" s="1"/>
  <c r="L16" i="4"/>
  <c r="O16" i="4" s="1"/>
  <c r="M14" i="4"/>
  <c r="N14" i="4" s="1"/>
  <c r="L14" i="4"/>
  <c r="O14" i="4" s="1"/>
  <c r="M12" i="4"/>
  <c r="N12" i="4" s="1"/>
  <c r="L12" i="4"/>
  <c r="O12" i="4" s="1"/>
  <c r="K9" i="4"/>
  <c r="M9" i="4"/>
  <c r="N17" i="4" l="1"/>
  <c r="N11" i="4"/>
  <c r="J18" i="4"/>
  <c r="L9" i="4"/>
  <c r="O9" i="4" s="1"/>
  <c r="O18" i="4" l="1"/>
  <c r="M18" i="4"/>
  <c r="N9" i="4"/>
  <c r="N18" i="4" l="1"/>
</calcChain>
</file>

<file path=xl/sharedStrings.xml><?xml version="1.0" encoding="utf-8"?>
<sst xmlns="http://schemas.openxmlformats.org/spreadsheetml/2006/main" count="68" uniqueCount="47">
  <si>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</si>
  <si>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</si>
  <si>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</si>
  <si>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</si>
  <si>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</si>
  <si>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</si>
  <si>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</si>
  <si>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</si>
  <si>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</si>
  <si>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</si>
  <si>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</si>
  <si>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</si>
  <si>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</si>
  <si>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</si>
  <si>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</si>
  <si>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</si>
  <si>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</si>
  <si>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</si>
  <si>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</si>
  <si>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</si>
  <si>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</si>
  <si>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</si>
  <si>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</si>
  <si>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</si>
  <si>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Гвозди строительные 3х70мм</t>
  </si>
  <si>
    <t>Гвозди строительные 4х120</t>
  </si>
  <si>
    <t>КГ</t>
  </si>
  <si>
    <t>Защитно-декоративное пркрытие для древесины 10кг</t>
  </si>
  <si>
    <t>Эмаль на основе алкидного лака (ПФ-115) т. Зеленая</t>
  </si>
  <si>
    <t>м2</t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</si>
  <si>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234 от 24.08.2020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</si>
  <si>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233 от 24.08.2020</t>
    </r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</si>
  <si>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235 от 24.08.2020</t>
    </r>
  </si>
  <si>
    <t xml:space="preserve">
Выполнение работ по установке  ограждения территории музея-заповедника («Дальний пруд»)
</t>
  </si>
  <si>
    <t>Расчистка площадей от кустарника и мелколесья вручную: при средней поросли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</si>
  <si>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</si>
  <si>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</si>
  <si>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Корчевка пней вручную давностью рубки до трех лет диаметром до 500 мм мягких пород</t>
  </si>
  <si>
    <t>Погрузочные работы  и вывоз вырубленного кустарника (леса)</t>
  </si>
  <si>
    <t>т</t>
  </si>
  <si>
    <t>Установка металлического столба высотой 3 м из трубы стальной квадратной (ГОСТ 8639-82) размером: 80х80 мм. толщина стенки 4 мм с заглушкой полиэтиленовой для труб 80х80  огрунтованного грунтовкой ГФ-021 и окрашенного эмалью ПФ-115 черного цвета в бетонное основание на глубину 09-1,0м</t>
  </si>
  <si>
    <t>Изготовление и монтаж  ворот распашных шириной не менее 4м из трубы стальной квадратной  (ГОСТ 8639-82) размером: 80х80 мм. толщина стенки 4 мм, на 4-х  петлях с опорным подшипником диам. 34 - дл.150мм, с замком накладным и  с засовом и защелкой.</t>
  </si>
  <si>
    <t>Изготовление и монтаж калитки из профильного проката  на 2-х петлях с опорным подшипником диам. 28 - дл.100мм, с замком накладным , засовом и защелкой.</t>
  </si>
  <si>
    <t>Изготовление и монтаж сварной секции  из труб 40х20 мм, толщина стенки 2,5 мм и 60х40 мм, толщина стенки 3 мм), высотой не менее 2м и длиной 3м, огрунтованной грунтовкой ГФ-021 и окрашенной эмалью ПФ-115 черного цвета</t>
  </si>
  <si>
    <t>НДС</t>
  </si>
  <si>
    <t>Итого включая НДС</t>
  </si>
  <si>
    <t xml:space="preserve"> Заказчиком принято решение  объявить запрос котировок по начальной (максимальной) цене  договора 2 700 960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</si>
</sst>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6" xfId="0" applyFont="1" applyBorder="1"/>
    <xf numFmtId="0" fontId="14" fillId="0" borderId="6" xfId="0" applyFont="1" applyBorder="1" applyAlignment="1">
      <alignment horizontal="right"/>
    </xf>
    <xf numFmtId="4" fontId="14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5" fillId="0" borderId="6" xfId="0" applyNumberFormat="1" applyFont="1" applyFill="1" applyBorder="1" applyAlignment="1">
      <alignment horizontal="right" vertical="top"/>
    </xf>
    <xf numFmtId="4" fontId="12" fillId="0" borderId="6" xfId="0" applyNumberFormat="1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3" fillId="0" borderId="7" xfId="0" applyFont="1" applyBorder="1"/>
    <xf numFmtId="0" fontId="14" fillId="0" borderId="3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6"/>
  <sheetViews>
    <sheetView tabSelected="1" topLeftCell="A17" zoomScale="85" zoomScaleNormal="85" workbookViewId="0">
      <selection activeCell="H33" sqref="H33"/>
    </sheetView>
  </sheetViews>
  <sheetFormatPr defaultRowHeight="15" x14ac:dyDescent="0.25"/>
  <cols>
    <col min="1" max="1" width="6.28515625" customWidth="1"/>
    <col min="2" max="2" width="56.71093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25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</row>
    <row r="2" spans="1:16379" ht="69" customHeight="1" x14ac:dyDescent="0.3">
      <c r="A2" s="2"/>
      <c r="B2" s="49" t="s">
        <v>33</v>
      </c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0" t="s">
        <v>7</v>
      </c>
      <c r="C3" s="50"/>
      <c r="D3" s="50"/>
      <c r="E3" s="50"/>
      <c r="F3" s="50"/>
      <c r="G3" s="50"/>
      <c r="H3" s="50"/>
      <c r="I3" s="50"/>
      <c r="J3" s="50"/>
    </row>
    <row r="4" spans="1:16379" s="1" customFormat="1" ht="20.45" customHeight="1" x14ac:dyDescent="0.2">
      <c r="A4" s="38" t="s">
        <v>5</v>
      </c>
      <c r="B4" s="38" t="s">
        <v>0</v>
      </c>
      <c r="C4" s="47" t="s">
        <v>3</v>
      </c>
      <c r="D4" s="38" t="s">
        <v>2</v>
      </c>
      <c r="E4" s="41" t="s">
        <v>1</v>
      </c>
      <c r="F4" s="41"/>
      <c r="G4" s="41"/>
      <c r="H4" s="41"/>
      <c r="I4" s="41"/>
      <c r="J4" s="41"/>
      <c r="K4" s="38" t="s">
        <v>11</v>
      </c>
      <c r="L4" s="38" t="s">
        <v>12</v>
      </c>
      <c r="M4" s="35" t="s">
        <v>13</v>
      </c>
      <c r="N4" s="38" t="s">
        <v>14</v>
      </c>
      <c r="O4" s="41" t="s">
        <v>15</v>
      </c>
    </row>
    <row r="5" spans="1:16379" s="1" customFormat="1" ht="19.149999999999999" customHeight="1" x14ac:dyDescent="0.25">
      <c r="A5" s="41"/>
      <c r="B5" s="35"/>
      <c r="C5" s="48"/>
      <c r="D5" s="36"/>
      <c r="E5" s="34">
        <v>1</v>
      </c>
      <c r="F5" s="34"/>
      <c r="G5" s="34">
        <v>2</v>
      </c>
      <c r="H5" s="34"/>
      <c r="I5" s="34">
        <v>3</v>
      </c>
      <c r="J5" s="34"/>
      <c r="K5" s="41"/>
      <c r="L5" s="41"/>
      <c r="M5" s="36"/>
      <c r="N5" s="39"/>
      <c r="O5" s="41"/>
    </row>
    <row r="6" spans="1:16379" s="1" customFormat="1" ht="31.15" customHeight="1" x14ac:dyDescent="0.25">
      <c r="A6" s="41"/>
      <c r="B6" s="35"/>
      <c r="C6" s="48"/>
      <c r="D6" s="36"/>
      <c r="E6" s="57" t="s">
        <v>32</v>
      </c>
      <c r="F6" s="57"/>
      <c r="G6" s="57" t="s">
        <v>31</v>
      </c>
      <c r="H6" s="57"/>
      <c r="I6" s="57" t="s">
        <v>30</v>
      </c>
      <c r="J6" s="57"/>
      <c r="K6" s="41"/>
      <c r="L6" s="41"/>
      <c r="M6" s="36"/>
      <c r="N6" s="39"/>
      <c r="O6" s="41"/>
    </row>
    <row r="7" spans="1:16379" s="1" customFormat="1" ht="29.25" customHeight="1" x14ac:dyDescent="0.2">
      <c r="A7" s="41"/>
      <c r="B7" s="35"/>
      <c r="C7" s="48"/>
      <c r="D7" s="37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42"/>
      <c r="L7" s="42"/>
      <c r="M7" s="37"/>
      <c r="N7" s="39"/>
      <c r="O7" s="41"/>
    </row>
    <row r="8" spans="1:16379" s="4" customFormat="1" ht="18" customHeight="1" x14ac:dyDescent="0.25">
      <c r="A8" s="5">
        <v>1</v>
      </c>
      <c r="B8" s="29">
        <v>2</v>
      </c>
      <c r="C8" s="5">
        <v>3</v>
      </c>
      <c r="D8" s="5">
        <v>4</v>
      </c>
      <c r="E8" s="32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3">
        <v>11</v>
      </c>
      <c r="L8" s="23">
        <v>12</v>
      </c>
      <c r="M8" s="24">
        <v>13</v>
      </c>
      <c r="N8" s="25">
        <v>14</v>
      </c>
      <c r="O8" s="23">
        <v>15</v>
      </c>
    </row>
    <row r="9" spans="1:16379" s="4" customFormat="1" ht="54.75" customHeight="1" x14ac:dyDescent="0.25">
      <c r="A9" s="15">
        <v>1</v>
      </c>
      <c r="B9" s="52" t="s">
        <v>34</v>
      </c>
      <c r="C9" s="54" t="s">
        <v>29</v>
      </c>
      <c r="D9" s="54">
        <v>30</v>
      </c>
      <c r="E9" s="22">
        <v>30</v>
      </c>
      <c r="F9" s="22">
        <f>D9*E9</f>
        <v>900</v>
      </c>
      <c r="G9" s="22">
        <v>25</v>
      </c>
      <c r="H9" s="22">
        <f>D9*G9</f>
        <v>750</v>
      </c>
      <c r="I9" s="22">
        <v>24</v>
      </c>
      <c r="J9" s="22">
        <f>D9*I9</f>
        <v>720</v>
      </c>
      <c r="K9" s="22">
        <f>(E9+G9+I9)/3</f>
        <v>26.333333333333332</v>
      </c>
      <c r="L9" s="22">
        <f>(F9+H9+J9)/3</f>
        <v>790</v>
      </c>
      <c r="M9" s="27">
        <f>STDEV(F9,H9,J9)</f>
        <v>96.436507609929549</v>
      </c>
      <c r="N9" s="22">
        <f>M9/L9*100</f>
        <v>12.207152862016398</v>
      </c>
      <c r="O9" s="22">
        <f>L9</f>
        <v>790</v>
      </c>
    </row>
    <row r="10" spans="1:16379" s="4" customFormat="1" ht="57.75" customHeight="1" x14ac:dyDescent="0.25">
      <c r="A10" s="15">
        <v>2</v>
      </c>
      <c r="B10" s="52" t="s">
        <v>35</v>
      </c>
      <c r="C10" s="54" t="s">
        <v>18</v>
      </c>
      <c r="D10" s="54">
        <v>2</v>
      </c>
      <c r="E10" s="22">
        <v>4240</v>
      </c>
      <c r="F10" s="22">
        <f t="shared" ref="F10:F17" si="0">D10*E10</f>
        <v>8480</v>
      </c>
      <c r="G10" s="22">
        <v>4235.12</v>
      </c>
      <c r="H10" s="22">
        <f t="shared" ref="H10:H17" si="1">D10*G10</f>
        <v>8470.24</v>
      </c>
      <c r="I10" s="22">
        <v>4235</v>
      </c>
      <c r="J10" s="22">
        <f t="shared" ref="J10:J17" si="2">D10*I10</f>
        <v>8470</v>
      </c>
      <c r="K10" s="22">
        <f t="shared" ref="K10:K17" si="3">(E10+G10+I10)/3</f>
        <v>4236.706666666666</v>
      </c>
      <c r="L10" s="22">
        <f t="shared" ref="L10:L17" si="4">(F10+H10+J10)/3</f>
        <v>8473.413333333332</v>
      </c>
      <c r="M10" s="27">
        <f t="shared" ref="M10:M17" si="5">STDEV(F10,H10,J10)</f>
        <v>5.7054827432333912</v>
      </c>
      <c r="N10" s="22">
        <f t="shared" ref="N10:N17" si="6">M10/L10*100</f>
        <v>6.7333936381797244E-2</v>
      </c>
      <c r="O10" s="22">
        <f t="shared" ref="O10:O17" si="7">L10</f>
        <v>8473.413333333332</v>
      </c>
    </row>
    <row r="11" spans="1:16379" s="4" customFormat="1" ht="57.75" customHeight="1" x14ac:dyDescent="0.25">
      <c r="A11" s="15">
        <v>3</v>
      </c>
      <c r="B11" s="52" t="s">
        <v>36</v>
      </c>
      <c r="C11" s="54" t="s">
        <v>18</v>
      </c>
      <c r="D11" s="54">
        <v>1</v>
      </c>
      <c r="E11" s="22">
        <v>6742</v>
      </c>
      <c r="F11" s="22">
        <f t="shared" si="0"/>
        <v>6742</v>
      </c>
      <c r="G11" s="22">
        <v>6742</v>
      </c>
      <c r="H11" s="22">
        <f t="shared" si="1"/>
        <v>6742</v>
      </c>
      <c r="I11" s="22">
        <v>6742</v>
      </c>
      <c r="J11" s="22">
        <f t="shared" si="2"/>
        <v>6742</v>
      </c>
      <c r="K11" s="22">
        <f t="shared" si="3"/>
        <v>6742</v>
      </c>
      <c r="L11" s="22">
        <f t="shared" si="4"/>
        <v>6742</v>
      </c>
      <c r="M11" s="27">
        <f t="shared" si="5"/>
        <v>0</v>
      </c>
      <c r="N11" s="22">
        <f t="shared" si="6"/>
        <v>0</v>
      </c>
      <c r="O11" s="22">
        <f t="shared" si="7"/>
        <v>6742</v>
      </c>
    </row>
    <row r="12" spans="1:16379" s="4" customFormat="1" ht="50.25" customHeight="1" x14ac:dyDescent="0.25">
      <c r="A12" s="15">
        <v>4</v>
      </c>
      <c r="B12" s="52" t="s">
        <v>37</v>
      </c>
      <c r="C12" s="54" t="s">
        <v>18</v>
      </c>
      <c r="D12" s="54">
        <v>3</v>
      </c>
      <c r="E12" s="22">
        <v>2390</v>
      </c>
      <c r="F12" s="22">
        <f t="shared" si="0"/>
        <v>7170</v>
      </c>
      <c r="G12" s="22">
        <v>2390</v>
      </c>
      <c r="H12" s="22">
        <f t="shared" si="1"/>
        <v>7170</v>
      </c>
      <c r="I12" s="22">
        <v>2390</v>
      </c>
      <c r="J12" s="22">
        <f t="shared" si="2"/>
        <v>7170</v>
      </c>
      <c r="K12" s="22">
        <f t="shared" si="3"/>
        <v>2390</v>
      </c>
      <c r="L12" s="22">
        <f t="shared" si="4"/>
        <v>7170</v>
      </c>
      <c r="M12" s="27">
        <f t="shared" si="5"/>
        <v>0</v>
      </c>
      <c r="N12" s="22">
        <f t="shared" si="6"/>
        <v>0</v>
      </c>
      <c r="O12" s="22">
        <f t="shared" si="7"/>
        <v>7170</v>
      </c>
    </row>
    <row r="13" spans="1:16379" s="4" customFormat="1" ht="46.5" customHeight="1" x14ac:dyDescent="0.25">
      <c r="A13" s="15">
        <v>5</v>
      </c>
      <c r="B13" s="52" t="s">
        <v>38</v>
      </c>
      <c r="C13" s="54" t="s">
        <v>39</v>
      </c>
      <c r="D13" s="54">
        <v>1.1200000000000001</v>
      </c>
      <c r="E13" s="22">
        <v>400</v>
      </c>
      <c r="F13" s="22">
        <f t="shared" si="0"/>
        <v>448.00000000000006</v>
      </c>
      <c r="G13" s="22">
        <v>320</v>
      </c>
      <c r="H13" s="22">
        <f t="shared" si="1"/>
        <v>358.40000000000003</v>
      </c>
      <c r="I13" s="22">
        <v>320</v>
      </c>
      <c r="J13" s="22">
        <f t="shared" si="2"/>
        <v>358.40000000000003</v>
      </c>
      <c r="K13" s="22">
        <f t="shared" si="3"/>
        <v>346.66666666666669</v>
      </c>
      <c r="L13" s="22">
        <f t="shared" si="4"/>
        <v>388.26666666666671</v>
      </c>
      <c r="M13" s="27">
        <f t="shared" si="5"/>
        <v>51.730584119390294</v>
      </c>
      <c r="N13" s="22">
        <f t="shared" si="6"/>
        <v>13.32346775052978</v>
      </c>
      <c r="O13" s="22">
        <f t="shared" si="7"/>
        <v>388.26666666666671</v>
      </c>
    </row>
    <row r="14" spans="1:16379" s="4" customFormat="1" ht="95.25" customHeight="1" x14ac:dyDescent="0.25">
      <c r="A14" s="15">
        <v>6</v>
      </c>
      <c r="B14" s="53" t="s">
        <v>40</v>
      </c>
      <c r="C14" s="54" t="s">
        <v>18</v>
      </c>
      <c r="D14" s="54">
        <v>218</v>
      </c>
      <c r="E14" s="22">
        <v>2250</v>
      </c>
      <c r="F14" s="22">
        <f t="shared" si="0"/>
        <v>490500</v>
      </c>
      <c r="G14" s="22">
        <v>2219.5500000000002</v>
      </c>
      <c r="H14" s="22">
        <f t="shared" si="1"/>
        <v>483861.9</v>
      </c>
      <c r="I14" s="22">
        <v>2220</v>
      </c>
      <c r="J14" s="22">
        <f t="shared" si="2"/>
        <v>483960</v>
      </c>
      <c r="K14" s="22">
        <f t="shared" si="3"/>
        <v>2229.85</v>
      </c>
      <c r="L14" s="22">
        <f t="shared" si="4"/>
        <v>486107.3</v>
      </c>
      <c r="M14" s="27">
        <f t="shared" si="5"/>
        <v>3804.5059955268762</v>
      </c>
      <c r="N14" s="22">
        <f t="shared" si="6"/>
        <v>0.78264736932090428</v>
      </c>
      <c r="O14" s="22">
        <f t="shared" si="7"/>
        <v>486107.3</v>
      </c>
    </row>
    <row r="15" spans="1:16379" s="4" customFormat="1" ht="78" customHeight="1" x14ac:dyDescent="0.25">
      <c r="A15" s="15">
        <v>7</v>
      </c>
      <c r="B15" s="53" t="s">
        <v>43</v>
      </c>
      <c r="C15" s="54" t="s">
        <v>18</v>
      </c>
      <c r="D15" s="54">
        <v>217</v>
      </c>
      <c r="E15" s="22">
        <v>7940</v>
      </c>
      <c r="F15" s="22">
        <f t="shared" si="0"/>
        <v>1722980</v>
      </c>
      <c r="G15" s="22">
        <v>7835.29</v>
      </c>
      <c r="H15" s="22">
        <f t="shared" si="1"/>
        <v>1700257.93</v>
      </c>
      <c r="I15" s="22">
        <v>7836</v>
      </c>
      <c r="J15" s="22">
        <f t="shared" si="2"/>
        <v>1700412</v>
      </c>
      <c r="K15" s="22">
        <f t="shared" si="3"/>
        <v>7870.43</v>
      </c>
      <c r="L15" s="22">
        <f t="shared" si="4"/>
        <v>1707883.3099999998</v>
      </c>
      <c r="M15" s="27">
        <f t="shared" si="5"/>
        <v>13074.344002981583</v>
      </c>
      <c r="N15" s="22">
        <f t="shared" si="6"/>
        <v>0.76552911586105876</v>
      </c>
      <c r="O15" s="22">
        <f t="shared" si="7"/>
        <v>1707883.3099999998</v>
      </c>
    </row>
    <row r="16" spans="1:16379" s="4" customFormat="1" ht="87.75" customHeight="1" x14ac:dyDescent="0.25">
      <c r="A16" s="15">
        <v>8</v>
      </c>
      <c r="B16" s="53" t="s">
        <v>41</v>
      </c>
      <c r="C16" s="54" t="s">
        <v>18</v>
      </c>
      <c r="D16" s="54">
        <v>1</v>
      </c>
      <c r="E16" s="22">
        <v>38300</v>
      </c>
      <c r="F16" s="22">
        <f t="shared" si="0"/>
        <v>38300</v>
      </c>
      <c r="G16" s="22">
        <v>40132.629999999997</v>
      </c>
      <c r="H16" s="22">
        <f t="shared" si="1"/>
        <v>40132.629999999997</v>
      </c>
      <c r="I16" s="22">
        <v>3833</v>
      </c>
      <c r="J16" s="22">
        <f t="shared" si="2"/>
        <v>3833</v>
      </c>
      <c r="K16" s="22">
        <f t="shared" si="3"/>
        <v>27421.876666666667</v>
      </c>
      <c r="L16" s="22">
        <f t="shared" si="4"/>
        <v>27421.876666666667</v>
      </c>
      <c r="M16" s="27">
        <f t="shared" si="5"/>
        <v>20449.106581355409</v>
      </c>
      <c r="N16" s="22">
        <f t="shared" si="6"/>
        <v>74.572235992195317</v>
      </c>
      <c r="O16" s="22">
        <f t="shared" si="7"/>
        <v>27421.876666666667</v>
      </c>
    </row>
    <row r="17" spans="1:15" s="4" customFormat="1" ht="68.25" customHeight="1" x14ac:dyDescent="0.25">
      <c r="A17" s="15">
        <v>9</v>
      </c>
      <c r="B17" s="53" t="s">
        <v>42</v>
      </c>
      <c r="C17" s="54" t="s">
        <v>18</v>
      </c>
      <c r="D17" s="54">
        <v>1</v>
      </c>
      <c r="E17" s="22">
        <v>6219.06</v>
      </c>
      <c r="F17" s="22">
        <f t="shared" si="0"/>
        <v>6219.06</v>
      </c>
      <c r="G17" s="22">
        <v>6126.44</v>
      </c>
      <c r="H17" s="22">
        <f t="shared" si="1"/>
        <v>6126.44</v>
      </c>
      <c r="I17" s="22">
        <v>5126</v>
      </c>
      <c r="J17" s="22">
        <f t="shared" si="2"/>
        <v>5126</v>
      </c>
      <c r="K17" s="22">
        <f t="shared" si="3"/>
        <v>5823.833333333333</v>
      </c>
      <c r="L17" s="22">
        <f t="shared" si="4"/>
        <v>5823.833333333333</v>
      </c>
      <c r="M17" s="27">
        <f t="shared" si="5"/>
        <v>606.11313872356652</v>
      </c>
      <c r="N17" s="22">
        <f t="shared" si="6"/>
        <v>10.407460241940873</v>
      </c>
      <c r="O17" s="22">
        <f t="shared" si="7"/>
        <v>5823.833333333333</v>
      </c>
    </row>
    <row r="18" spans="1:15" x14ac:dyDescent="0.25">
      <c r="A18" s="55"/>
      <c r="B18" s="56" t="s">
        <v>10</v>
      </c>
      <c r="C18" s="17"/>
      <c r="D18" s="17"/>
      <c r="E18" s="18"/>
      <c r="F18" s="19">
        <f>SUM(F9:F17)</f>
        <v>2281739.06</v>
      </c>
      <c r="G18" s="18"/>
      <c r="H18" s="19">
        <f>SUM(H9:H17)</f>
        <v>2253869.5399999996</v>
      </c>
      <c r="I18" s="18"/>
      <c r="J18" s="26">
        <f>SUM(J9:J17)</f>
        <v>2216791.4</v>
      </c>
      <c r="K18" s="27"/>
      <c r="L18" s="28">
        <f>(F18+H18+J18)/3</f>
        <v>2250800</v>
      </c>
      <c r="M18" s="27">
        <f t="shared" ref="M18:M20" si="8">STDEV(F18,H18,J18)</f>
        <v>32582.452205560028</v>
      </c>
      <c r="N18" s="22">
        <f t="shared" ref="N18:N19" si="9">M18/L18*100</f>
        <v>1.4475942867229441</v>
      </c>
      <c r="O18" s="28">
        <f>L18</f>
        <v>2250800</v>
      </c>
    </row>
    <row r="19" spans="1:15" x14ac:dyDescent="0.25">
      <c r="A19" s="55"/>
      <c r="B19" s="56" t="s">
        <v>44</v>
      </c>
      <c r="C19" s="17"/>
      <c r="D19" s="17"/>
      <c r="E19" s="18"/>
      <c r="F19" s="19">
        <f>F18/100*20</f>
        <v>456347.81199999998</v>
      </c>
      <c r="G19" s="18"/>
      <c r="H19" s="19">
        <f>H18/100*20</f>
        <v>450773.90799999994</v>
      </c>
      <c r="I19" s="18"/>
      <c r="J19" s="26">
        <f>J18/100*20</f>
        <v>443358.28</v>
      </c>
      <c r="K19" s="27"/>
      <c r="L19" s="28">
        <f>(F19+H19+J19)/3</f>
        <v>450160</v>
      </c>
      <c r="M19" s="27"/>
      <c r="N19" s="22"/>
      <c r="O19" s="28">
        <f t="shared" ref="O19:O20" si="10">L19</f>
        <v>450160</v>
      </c>
    </row>
    <row r="20" spans="1:15" x14ac:dyDescent="0.25">
      <c r="A20" s="55"/>
      <c r="B20" s="56" t="s">
        <v>45</v>
      </c>
      <c r="C20" s="17"/>
      <c r="D20" s="17"/>
      <c r="E20" s="18"/>
      <c r="F20" s="19">
        <f>F18+F19</f>
        <v>2738086.872</v>
      </c>
      <c r="G20" s="18"/>
      <c r="H20" s="19">
        <f>H18+H19</f>
        <v>2704643.4479999994</v>
      </c>
      <c r="I20" s="18"/>
      <c r="J20" s="26">
        <f>J18+J19</f>
        <v>2660149.6799999997</v>
      </c>
      <c r="K20" s="27"/>
      <c r="L20" s="28">
        <f t="shared" ref="L19:L20" si="11">(F20+H20+J20)/3</f>
        <v>2700959.9999999995</v>
      </c>
      <c r="M20" s="27"/>
      <c r="N20" s="22"/>
      <c r="O20" s="28">
        <f t="shared" si="10"/>
        <v>2700959.9999999995</v>
      </c>
    </row>
    <row r="21" spans="1:15" ht="15.75" x14ac:dyDescent="0.25">
      <c r="B21" s="13"/>
      <c r="C21" s="14"/>
      <c r="D21" s="9"/>
      <c r="E21" s="10"/>
      <c r="F21" s="12"/>
      <c r="G21" s="10"/>
      <c r="H21" s="12"/>
      <c r="I21" s="10"/>
      <c r="J21" s="12"/>
    </row>
    <row r="22" spans="1:15" ht="15.75" x14ac:dyDescent="0.25">
      <c r="B22" s="33"/>
      <c r="C22" s="51"/>
      <c r="D22" s="51"/>
      <c r="E22" s="51"/>
      <c r="F22" s="51"/>
      <c r="G22" s="51"/>
      <c r="H22" s="51"/>
      <c r="I22" s="51"/>
      <c r="J22" s="51"/>
    </row>
    <row r="23" spans="1:15" ht="15.75" customHeight="1" x14ac:dyDescent="0.25">
      <c r="B23" s="43" t="s">
        <v>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15.75" x14ac:dyDescent="0.2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15.75" customHeight="1" x14ac:dyDescent="0.25">
      <c r="B25" s="33" t="s">
        <v>17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5.6" customHeight="1" x14ac:dyDescent="0.25">
      <c r="B26" s="45" t="s">
        <v>46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</sheetData>
  <mergeCells count="24">
    <mergeCell ref="B26:O26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22:J22"/>
    <mergeCell ref="O4:O7"/>
    <mergeCell ref="B25:O25"/>
    <mergeCell ref="I5:J5"/>
    <mergeCell ref="M4:M7"/>
    <mergeCell ref="N4:N7"/>
    <mergeCell ref="I6:J6"/>
    <mergeCell ref="K4:K7"/>
    <mergeCell ref="L4:L7"/>
    <mergeCell ref="B23:O23"/>
    <mergeCell ref="B24:O24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view="pageBreakPreview" zoomScale="60" zoomScaleNormal="100" workbookViewId="0">
      <selection activeCell="E15" sqref="E15"/>
    </sheetView>
  </sheetViews>
  <sheetFormatPr defaultRowHeight="15" x14ac:dyDescent="0.25"/>
  <cols>
    <col min="1" max="1" width="50.85546875" customWidth="1"/>
    <col min="2" max="2" width="15.5703125" customWidth="1"/>
    <col min="4" max="4" width="18.28515625" customWidth="1"/>
    <col min="5" max="5" width="20.5703125" customWidth="1"/>
  </cols>
  <sheetData>
    <row r="2" spans="1:5" ht="15.75" x14ac:dyDescent="0.25">
      <c r="A2" s="38" t="s">
        <v>0</v>
      </c>
      <c r="B2" s="47" t="s">
        <v>3</v>
      </c>
      <c r="C2" s="38" t="s">
        <v>2</v>
      </c>
      <c r="D2" s="41"/>
      <c r="E2" s="41"/>
    </row>
    <row r="3" spans="1:5" ht="15.75" x14ac:dyDescent="0.25">
      <c r="A3" s="35"/>
      <c r="B3" s="48"/>
      <c r="C3" s="36"/>
      <c r="D3" s="34"/>
      <c r="E3" s="34"/>
    </row>
    <row r="4" spans="1:5" ht="15.75" customHeight="1" x14ac:dyDescent="0.25">
      <c r="A4" s="35"/>
      <c r="B4" s="48"/>
      <c r="C4" s="36"/>
      <c r="D4" s="40"/>
      <c r="E4" s="40"/>
    </row>
    <row r="5" spans="1:5" ht="15.75" x14ac:dyDescent="0.25">
      <c r="A5" s="35"/>
      <c r="B5" s="48"/>
      <c r="C5" s="37"/>
      <c r="D5" s="31" t="s">
        <v>4</v>
      </c>
      <c r="E5" s="31" t="s">
        <v>6</v>
      </c>
    </row>
    <row r="6" spans="1:5" ht="15.75" x14ac:dyDescent="0.25">
      <c r="A6" s="29">
        <v>2</v>
      </c>
      <c r="B6" s="5">
        <v>3</v>
      </c>
      <c r="C6" s="5">
        <v>4</v>
      </c>
      <c r="D6" s="5">
        <v>5</v>
      </c>
      <c r="E6" s="5">
        <v>6</v>
      </c>
    </row>
    <row r="7" spans="1:5" ht="33" customHeight="1" x14ac:dyDescent="0.25">
      <c r="A7" s="30" t="s">
        <v>19</v>
      </c>
      <c r="B7" s="21" t="s">
        <v>22</v>
      </c>
      <c r="C7" s="21">
        <v>3</v>
      </c>
      <c r="D7" s="22"/>
      <c r="E7" s="22"/>
    </row>
    <row r="8" spans="1:5" ht="27.75" customHeight="1" x14ac:dyDescent="0.25">
      <c r="A8" s="30" t="s">
        <v>20</v>
      </c>
      <c r="B8" s="21" t="s">
        <v>22</v>
      </c>
      <c r="C8" s="21">
        <v>6</v>
      </c>
      <c r="D8" s="22"/>
      <c r="E8" s="22"/>
    </row>
    <row r="9" spans="1:5" ht="36.75" customHeight="1" x14ac:dyDescent="0.25">
      <c r="A9" s="20" t="s">
        <v>21</v>
      </c>
      <c r="B9" s="21" t="s">
        <v>22</v>
      </c>
      <c r="C9" s="21">
        <v>3</v>
      </c>
      <c r="D9" s="22"/>
      <c r="E9" s="22"/>
    </row>
    <row r="10" spans="1:5" ht="27.75" customHeight="1" x14ac:dyDescent="0.25">
      <c r="A10" s="20" t="s">
        <v>23</v>
      </c>
      <c r="B10" s="21" t="s">
        <v>22</v>
      </c>
      <c r="C10" s="21">
        <v>3</v>
      </c>
      <c r="D10" s="22"/>
      <c r="E10" s="22"/>
    </row>
    <row r="11" spans="1:5" ht="38.25" customHeight="1" x14ac:dyDescent="0.25">
      <c r="A11" s="20" t="s">
        <v>27</v>
      </c>
      <c r="B11" s="21" t="s">
        <v>18</v>
      </c>
      <c r="C11" s="21">
        <v>10</v>
      </c>
      <c r="D11" s="22"/>
      <c r="E11" s="22"/>
    </row>
    <row r="12" spans="1:5" ht="27" customHeight="1" x14ac:dyDescent="0.25">
      <c r="A12" s="20" t="s">
        <v>24</v>
      </c>
      <c r="B12" s="21" t="s">
        <v>26</v>
      </c>
      <c r="C12" s="21">
        <v>50</v>
      </c>
      <c r="D12" s="22"/>
      <c r="E12" s="22"/>
    </row>
    <row r="13" spans="1:5" ht="23.25" customHeight="1" x14ac:dyDescent="0.25">
      <c r="A13" s="20" t="s">
        <v>25</v>
      </c>
      <c r="B13" s="21" t="s">
        <v>26</v>
      </c>
      <c r="C13" s="21">
        <v>15</v>
      </c>
      <c r="D13" s="22"/>
      <c r="E13" s="22"/>
    </row>
    <row r="14" spans="1:5" ht="36.75" customHeight="1" x14ac:dyDescent="0.25">
      <c r="A14" s="20" t="s">
        <v>28</v>
      </c>
      <c r="B14" s="21" t="s">
        <v>26</v>
      </c>
      <c r="C14" s="21">
        <v>100</v>
      </c>
      <c r="D14" s="22"/>
      <c r="E14" s="22"/>
    </row>
    <row r="15" spans="1:5" x14ac:dyDescent="0.25">
      <c r="A15" s="16" t="s">
        <v>10</v>
      </c>
      <c r="B15" s="17"/>
      <c r="C15" s="17"/>
      <c r="D15" s="18"/>
      <c r="E15" s="19"/>
    </row>
  </sheetData>
  <mergeCells count="6">
    <mergeCell ref="A2:A5"/>
    <mergeCell ref="B2:B5"/>
    <mergeCell ref="C2:C5"/>
    <mergeCell ref="D2:E2"/>
    <mergeCell ref="D3:E3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2020-08-03T09:29:30Z</cp:lastPrinted>
  <dcterms:created xsi:type="dcterms:W3CDTF">2016-05-23T09:46:23Z</dcterms:created>
  <dcterms:modified xsi:type="dcterms:W3CDTF">2020-08-24T14:07:25Z</dcterms:modified>
</cp:coreProperties>
</file>