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externalReferences>
    <externalReference r:id="rId2"/>
  </externalReferences>
  <definedNames>
    <definedName name="_xlnm._FilterDatabase" localSheetId="0" hidden="1">НМЦК!$A$6:$N$6</definedName>
    <definedName name="_xlnm.Print_Area" localSheetId="0">НМЦК!$A$1:$N$33</definedName>
  </definedNames>
  <calcPr calcId="114210"/>
</workbook>
</file>

<file path=xl/calcChain.xml><?xml version="1.0" encoding="utf-8"?>
<calcChain xmlns="http://schemas.openxmlformats.org/spreadsheetml/2006/main">
  <c r="D6" i="1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E24"/>
  <c r="K24"/>
  <c r="N24"/>
  <c r="G25"/>
  <c r="G26"/>
  <c r="G27"/>
  <c r="G28"/>
  <c r="E28"/>
  <c r="K28"/>
  <c r="N28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5"/>
  <c r="E26"/>
  <c r="E27"/>
  <c r="F24"/>
  <c r="J26"/>
  <c r="H24"/>
  <c r="J24"/>
  <c r="K26"/>
  <c r="L26"/>
  <c r="M26"/>
  <c r="F27"/>
  <c r="H27"/>
  <c r="J27"/>
  <c r="K27"/>
  <c r="N27"/>
  <c r="L27"/>
  <c r="F28"/>
  <c r="J28"/>
  <c r="H26"/>
  <c r="F26"/>
  <c r="H28"/>
  <c r="N26"/>
  <c r="J25"/>
  <c r="L28"/>
  <c r="M28"/>
  <c r="L24"/>
  <c r="M24"/>
  <c r="K25"/>
  <c r="N25"/>
  <c r="M27"/>
  <c r="L25"/>
  <c r="F25"/>
  <c r="H25"/>
  <c r="L7"/>
  <c r="L8"/>
  <c r="L9"/>
  <c r="L10"/>
  <c r="L11"/>
  <c r="L12"/>
  <c r="L13"/>
  <c r="L14"/>
  <c r="L15"/>
  <c r="L16"/>
  <c r="L17"/>
  <c r="L18"/>
  <c r="L19"/>
  <c r="L20"/>
  <c r="L21"/>
  <c r="L22"/>
  <c r="L23"/>
  <c r="K7"/>
  <c r="K8"/>
  <c r="K9"/>
  <c r="K10"/>
  <c r="K11"/>
  <c r="K12"/>
  <c r="K13"/>
  <c r="K14"/>
  <c r="K15"/>
  <c r="K16"/>
  <c r="K17"/>
  <c r="K18"/>
  <c r="K19"/>
  <c r="K20"/>
  <c r="K21"/>
  <c r="K22"/>
  <c r="K23"/>
  <c r="M25"/>
  <c r="N7"/>
  <c r="N8"/>
  <c r="N9"/>
  <c r="N10"/>
  <c r="N11"/>
  <c r="N12"/>
  <c r="N13"/>
  <c r="N14"/>
  <c r="N15"/>
  <c r="N16"/>
  <c r="N17"/>
  <c r="M7"/>
  <c r="M8"/>
  <c r="M9"/>
  <c r="M10"/>
  <c r="M11"/>
  <c r="M12"/>
  <c r="M13"/>
  <c r="M14"/>
  <c r="M15"/>
  <c r="M16"/>
  <c r="M17"/>
  <c r="M18"/>
  <c r="N18"/>
  <c r="J7"/>
  <c r="J8"/>
  <c r="J9"/>
  <c r="J10"/>
  <c r="J11"/>
  <c r="J12"/>
  <c r="J13"/>
  <c r="J14"/>
  <c r="J15"/>
  <c r="J16"/>
  <c r="J17"/>
  <c r="J18"/>
  <c r="H7"/>
  <c r="H8"/>
  <c r="H9"/>
  <c r="H10"/>
  <c r="H11"/>
  <c r="H12"/>
  <c r="H13"/>
  <c r="H14"/>
  <c r="H15"/>
  <c r="H16"/>
  <c r="H17"/>
  <c r="H18"/>
  <c r="H19"/>
  <c r="F7"/>
  <c r="F8"/>
  <c r="F9"/>
  <c r="F10"/>
  <c r="F11"/>
  <c r="F12"/>
  <c r="F13"/>
  <c r="F14"/>
  <c r="F15"/>
  <c r="F16"/>
  <c r="F17"/>
  <c r="F18"/>
  <c r="F19"/>
  <c r="F20"/>
  <c r="F21"/>
  <c r="F22"/>
  <c r="F23"/>
  <c r="N19"/>
  <c r="N20"/>
  <c r="N21"/>
  <c r="N22"/>
  <c r="N23"/>
  <c r="J19"/>
  <c r="J20"/>
  <c r="J21"/>
  <c r="J22"/>
  <c r="J23"/>
  <c r="F6"/>
  <c r="F29"/>
  <c r="H20"/>
  <c r="H21"/>
  <c r="H22"/>
  <c r="H23"/>
  <c r="L6"/>
  <c r="K6"/>
  <c r="N6"/>
  <c r="J6"/>
  <c r="H6"/>
  <c r="N29"/>
  <c r="M6"/>
  <c r="M20"/>
  <c r="J29"/>
  <c r="M23"/>
  <c r="M19"/>
  <c r="M22"/>
  <c r="M21"/>
  <c r="H29"/>
</calcChain>
</file>

<file path=xl/sharedStrings.xml><?xml version="1.0" encoding="utf-8"?>
<sst xmlns="http://schemas.openxmlformats.org/spreadsheetml/2006/main" count="70" uniqueCount="45">
  <si>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</si>
  <si>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</si>
  <si>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</si>
  <si>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</si>
  <si>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</si>
  <si>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</si>
  <si>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</si>
  <si>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</si>
  <si>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</si>
  <si>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</si>
  <si>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</si>
  <si>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</si>
  <si>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</si>
  <si>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</si>
  <si>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</si>
  <si>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шт.</t>
  </si>
  <si>
    <t>Поставка изделий медицинского назначени ( Зонды)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</si>
  <si>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421 375,88 рублей </t>
    </r>
    <r>
      <rPr>
        <sz val="12"/>
        <rFont val="Times New Roman"/>
        <family val="1"/>
        <charset val="204"/>
      </rPr>
      <t>(Четыреста двадцать одна тысяча триста  семьдесят пять рублей 88 копеек).</t>
    </r>
  </si>
  <si>
    <t>упак</t>
  </si>
  <si>
    <t>Источник 1
 КП № 800 от 07.11.2022</t>
  </si>
  <si>
    <t>Источник 2
 КП №И-700 от 03.11.2022</t>
  </si>
  <si>
    <t>Источник 3
 КП № 233 от 03.11.2022</t>
  </si>
  <si>
    <t>Зонд желудочный стер №8 110 см</t>
  </si>
  <si>
    <t>Зонд желудочный стер №25 110 см</t>
  </si>
  <si>
    <t>Зонд желудочный стер №18 110 см с проводником</t>
  </si>
  <si>
    <t>Зонд желудочный стер №28 110 см</t>
  </si>
  <si>
    <t>Зонд желудочный стер №30 80 см</t>
  </si>
  <si>
    <t>Зонд желудочный стер №25 80 см</t>
  </si>
  <si>
    <t>Зонд желудочный стер №22 125 см</t>
  </si>
  <si>
    <t>Зонд желудочный стер №18 125 см</t>
  </si>
  <si>
    <t>Зонд желудочный стер №16 125 см</t>
  </si>
  <si>
    <t>Зонд желудочный стер №12 125 см</t>
  </si>
  <si>
    <t>Зонд желудочный стер №14 125 см</t>
  </si>
  <si>
    <t>Зонд желудочный стер №20 125 см</t>
  </si>
  <si>
    <t>Зонд желудочный стер №28 80 см</t>
  </si>
  <si>
    <t>Зонд желудочный стер №24 125 см</t>
  </si>
  <si>
    <t>Катетер аспирационный с вак. Контролем  СН 6</t>
  </si>
  <si>
    <t>Катетер аспирационный с вак. Контролем СН 8</t>
  </si>
  <si>
    <t>Катетер аспирационный с вак. Контролем СН 10 52см</t>
  </si>
  <si>
    <t>Зонд силиконовый для остановки кровотечения из вен пищевода Блэкмора ЗСКП №18-1</t>
  </si>
  <si>
    <t>Катетер аспирационный с вак. Контролем СН 14</t>
  </si>
  <si>
    <t>Катетер аспирационный с вак. Контролем СН 16</t>
  </si>
  <si>
    <t>Зонд желудочный стер №10 110 см</t>
  </si>
  <si>
    <t>Зонд №24 для тотальной декомпрессии ЖКТ одноканальный силиконовый</t>
  </si>
  <si>
    <t>Зонд желудочный стер  № 06 110 см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</si>
</sst>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4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5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5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5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7621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7621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76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762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5705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5705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5705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5705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5705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5705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5705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5705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5705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5705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5705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51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51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51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51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51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51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51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51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51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51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51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su-new\Public\&#1040;&#1087;&#1090;&#1077;&#1082;&#1072;%20&#1044;&#1043;&#1041;\&#1058;&#1047;\2023\&#1058;&#1047;-&#1048;&#1052;&#1053;%202023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1"/>
      <sheetName val="101(шовник)"/>
      <sheetName val="101(повязки)"/>
      <sheetName val="102"/>
      <sheetName val="Перчатки"/>
      <sheetName val="133"/>
      <sheetName val="134"/>
      <sheetName val="142"/>
      <sheetName val="149"/>
      <sheetName val="Неонатология"/>
      <sheetName val="152"/>
      <sheetName val="153"/>
      <sheetName val="Глюкокард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0">
          <cell r="D30">
            <v>16</v>
          </cell>
          <cell r="E30">
            <v>64.5</v>
          </cell>
          <cell r="F30">
            <v>65.8</v>
          </cell>
          <cell r="G30">
            <v>66</v>
          </cell>
        </row>
        <row r="31">
          <cell r="D31">
            <v>40</v>
          </cell>
          <cell r="E31">
            <v>363.55</v>
          </cell>
          <cell r="F31">
            <v>375</v>
          </cell>
          <cell r="G31">
            <v>382</v>
          </cell>
        </row>
        <row r="32">
          <cell r="D32">
            <v>20</v>
          </cell>
          <cell r="E32">
            <v>348.8</v>
          </cell>
          <cell r="F32">
            <v>390</v>
          </cell>
          <cell r="G32">
            <v>394</v>
          </cell>
        </row>
        <row r="33">
          <cell r="D33">
            <v>30</v>
          </cell>
          <cell r="E33">
            <v>363.55</v>
          </cell>
          <cell r="F33">
            <v>375</v>
          </cell>
          <cell r="G33">
            <v>382</v>
          </cell>
        </row>
        <row r="34">
          <cell r="D34">
            <v>15</v>
          </cell>
          <cell r="E34">
            <v>331</v>
          </cell>
          <cell r="F34">
            <v>350</v>
          </cell>
          <cell r="G34">
            <v>338</v>
          </cell>
        </row>
        <row r="35">
          <cell r="D35">
            <v>20</v>
          </cell>
          <cell r="E35">
            <v>266.5</v>
          </cell>
          <cell r="F35">
            <v>268</v>
          </cell>
          <cell r="G35">
            <v>269</v>
          </cell>
        </row>
        <row r="36">
          <cell r="D36">
            <v>100</v>
          </cell>
          <cell r="E36">
            <v>152.41999999999999</v>
          </cell>
          <cell r="F36">
            <v>160.69999999999999</v>
          </cell>
          <cell r="G36">
            <v>163.30000000000001</v>
          </cell>
        </row>
        <row r="37">
          <cell r="D37">
            <v>200</v>
          </cell>
          <cell r="E37">
            <v>152.41999999999999</v>
          </cell>
          <cell r="F37">
            <v>160.69999999999999</v>
          </cell>
          <cell r="G37">
            <v>163.30000000000001</v>
          </cell>
        </row>
        <row r="38">
          <cell r="D38">
            <v>120</v>
          </cell>
          <cell r="E38">
            <v>152.41999999999999</v>
          </cell>
          <cell r="F38">
            <v>160.69999999999999</v>
          </cell>
          <cell r="G38">
            <v>163.30000000000001</v>
          </cell>
        </row>
        <row r="39">
          <cell r="D39">
            <v>60</v>
          </cell>
          <cell r="E39">
            <v>281.87</v>
          </cell>
          <cell r="F39">
            <v>300.62</v>
          </cell>
          <cell r="G39">
            <v>306.62</v>
          </cell>
        </row>
        <row r="40">
          <cell r="D40">
            <v>50</v>
          </cell>
          <cell r="E40">
            <v>335.58</v>
          </cell>
          <cell r="F40">
            <v>345.65</v>
          </cell>
          <cell r="G40">
            <v>352.6</v>
          </cell>
        </row>
        <row r="41">
          <cell r="D41">
            <v>90</v>
          </cell>
          <cell r="E41">
            <v>152.41999999999999</v>
          </cell>
          <cell r="F41">
            <v>160.69999999999999</v>
          </cell>
          <cell r="G41">
            <v>163.30000000000001</v>
          </cell>
        </row>
        <row r="42">
          <cell r="D42">
            <v>15</v>
          </cell>
          <cell r="E42">
            <v>270.60000000000002</v>
          </cell>
          <cell r="F42">
            <v>280</v>
          </cell>
          <cell r="G42">
            <v>289.39999999999998</v>
          </cell>
        </row>
        <row r="43">
          <cell r="D43">
            <v>35</v>
          </cell>
          <cell r="E43">
            <v>152.41999999999999</v>
          </cell>
          <cell r="F43">
            <v>160.69999999999999</v>
          </cell>
          <cell r="G43">
            <v>163.30000000000001</v>
          </cell>
        </row>
        <row r="44">
          <cell r="D44">
            <v>10</v>
          </cell>
          <cell r="E44">
            <v>65.5</v>
          </cell>
          <cell r="F44">
            <v>65.900000000000006</v>
          </cell>
          <cell r="G44">
            <v>67.5</v>
          </cell>
        </row>
        <row r="45">
          <cell r="D45">
            <v>10</v>
          </cell>
          <cell r="E45">
            <v>65.5</v>
          </cell>
          <cell r="F45">
            <v>65.900000000000006</v>
          </cell>
          <cell r="G45">
            <v>67.5</v>
          </cell>
        </row>
        <row r="46">
          <cell r="D46">
            <v>35</v>
          </cell>
          <cell r="E46">
            <v>65.5</v>
          </cell>
          <cell r="F46">
            <v>65.900000000000006</v>
          </cell>
          <cell r="G46">
            <v>67.5</v>
          </cell>
        </row>
        <row r="47">
          <cell r="D47">
            <v>10</v>
          </cell>
          <cell r="E47">
            <v>8350</v>
          </cell>
          <cell r="F47">
            <v>8600</v>
          </cell>
          <cell r="G47">
            <v>8722</v>
          </cell>
        </row>
        <row r="48">
          <cell r="D48">
            <v>340</v>
          </cell>
          <cell r="E48">
            <v>65.5</v>
          </cell>
          <cell r="F48">
            <v>65.900000000000006</v>
          </cell>
          <cell r="G48">
            <v>67.5</v>
          </cell>
        </row>
        <row r="49">
          <cell r="D49">
            <v>1600</v>
          </cell>
          <cell r="E49">
            <v>65.5</v>
          </cell>
          <cell r="F49">
            <v>65.900000000000006</v>
          </cell>
          <cell r="G49">
            <v>67.5</v>
          </cell>
        </row>
        <row r="50">
          <cell r="D50">
            <v>20</v>
          </cell>
          <cell r="E50">
            <v>74.3</v>
          </cell>
          <cell r="F50">
            <v>75.8</v>
          </cell>
          <cell r="G50">
            <v>76</v>
          </cell>
        </row>
        <row r="51">
          <cell r="D51">
            <v>15</v>
          </cell>
          <cell r="E51">
            <v>1944</v>
          </cell>
          <cell r="F51">
            <v>2001</v>
          </cell>
          <cell r="G51">
            <v>2042</v>
          </cell>
        </row>
        <row r="52">
          <cell r="D52">
            <v>15</v>
          </cell>
          <cell r="E52">
            <v>74.3</v>
          </cell>
          <cell r="F52">
            <v>75.8</v>
          </cell>
          <cell r="G52">
            <v>76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32"/>
  <sheetViews>
    <sheetView tabSelected="1" topLeftCell="A3" zoomScaleNormal="69" workbookViewId="0">
      <selection activeCell="N33" sqref="N33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91" width="8.85546875" style="5" customWidth="1"/>
    <col min="92" max="215" width="8.85546875" style="1" customWidth="1"/>
    <col min="216" max="16384" width="9.140625" style="1"/>
  </cols>
  <sheetData>
    <row r="1" spans="1:14" ht="20.2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34.5" customHeight="1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38.25">
      <c r="A3" s="37" t="s">
        <v>1</v>
      </c>
      <c r="B3" s="39" t="s">
        <v>11</v>
      </c>
      <c r="C3" s="37" t="s">
        <v>7</v>
      </c>
      <c r="D3" s="34" t="s">
        <v>6</v>
      </c>
      <c r="E3" s="27" t="s">
        <v>2</v>
      </c>
      <c r="F3" s="27"/>
      <c r="G3" s="27"/>
      <c r="H3" s="27"/>
      <c r="I3" s="27"/>
      <c r="J3" s="27"/>
      <c r="K3" s="27" t="s">
        <v>3</v>
      </c>
      <c r="L3" s="27"/>
      <c r="M3" s="27"/>
      <c r="N3" s="7" t="s">
        <v>4</v>
      </c>
    </row>
    <row r="4" spans="1:14" ht="45.75" customHeight="1">
      <c r="A4" s="37"/>
      <c r="B4" s="39"/>
      <c r="C4" s="37"/>
      <c r="D4" s="34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7" t="s">
        <v>8</v>
      </c>
      <c r="L4" s="27" t="s">
        <v>5</v>
      </c>
      <c r="M4" s="27" t="s">
        <v>9</v>
      </c>
      <c r="N4" s="29" t="s">
        <v>12</v>
      </c>
    </row>
    <row r="5" spans="1:14" ht="42" customHeight="1">
      <c r="A5" s="38"/>
      <c r="B5" s="40"/>
      <c r="C5" s="38"/>
      <c r="D5" s="35"/>
      <c r="E5" s="31" t="s">
        <v>19</v>
      </c>
      <c r="F5" s="31"/>
      <c r="G5" s="31" t="s">
        <v>20</v>
      </c>
      <c r="H5" s="31"/>
      <c r="I5" s="31" t="s">
        <v>21</v>
      </c>
      <c r="J5" s="31"/>
      <c r="K5" s="28"/>
      <c r="L5" s="28"/>
      <c r="M5" s="28"/>
      <c r="N5" s="30"/>
    </row>
    <row r="6" spans="1:14">
      <c r="A6" s="8">
        <v>1</v>
      </c>
      <c r="B6" s="25" t="s">
        <v>22</v>
      </c>
      <c r="C6" s="23" t="s">
        <v>15</v>
      </c>
      <c r="D6" s="19">
        <f>'[1]134'!D30</f>
        <v>16</v>
      </c>
      <c r="E6" s="21">
        <f>'[1]134'!E30</f>
        <v>64.5</v>
      </c>
      <c r="F6" s="9">
        <f>D6*E6</f>
        <v>1032</v>
      </c>
      <c r="G6" s="21">
        <f>'[1]134'!F30</f>
        <v>65.8</v>
      </c>
      <c r="H6" s="9">
        <f t="shared" ref="H6:H28" si="0">G6*D6</f>
        <v>1052.8</v>
      </c>
      <c r="I6" s="20">
        <f>'[1]134'!G30</f>
        <v>66</v>
      </c>
      <c r="J6" s="9">
        <f t="shared" ref="J6:J28" si="1">I6*D6</f>
        <v>1056</v>
      </c>
      <c r="K6" s="9">
        <f t="shared" ref="K6:K28" si="2">(E6+G6+I6)/3</f>
        <v>65.433333333333337</v>
      </c>
      <c r="L6" s="18">
        <f t="shared" ref="L6:L28" si="3">STDEV(E6,G6,I6)</f>
        <v>0.81445278152447698</v>
      </c>
      <c r="M6" s="10">
        <f t="shared" ref="M6:M28" si="4">L6/K6</f>
        <v>1.244706237683867E-2</v>
      </c>
      <c r="N6" s="11">
        <f t="shared" ref="N6:N28" si="5">ROUND(K6,2)*D6</f>
        <v>1046.8800000000001</v>
      </c>
    </row>
    <row r="7" spans="1:14">
      <c r="A7" s="8">
        <v>2</v>
      </c>
      <c r="B7" s="26" t="s">
        <v>23</v>
      </c>
      <c r="C7" s="23" t="s">
        <v>15</v>
      </c>
      <c r="D7" s="19">
        <f>'[1]134'!D31</f>
        <v>40</v>
      </c>
      <c r="E7" s="21">
        <f>'[1]134'!E31</f>
        <v>363.55</v>
      </c>
      <c r="F7" s="9">
        <f t="shared" ref="F7:F28" si="6">D7*E7</f>
        <v>14542</v>
      </c>
      <c r="G7" s="21">
        <f>'[1]134'!F31</f>
        <v>375</v>
      </c>
      <c r="H7" s="9">
        <f t="shared" si="0"/>
        <v>15000</v>
      </c>
      <c r="I7" s="20">
        <f>'[1]134'!G31</f>
        <v>382</v>
      </c>
      <c r="J7" s="9">
        <f t="shared" si="1"/>
        <v>15280</v>
      </c>
      <c r="K7" s="9">
        <f t="shared" si="2"/>
        <v>373.51666666666665</v>
      </c>
      <c r="L7" s="18">
        <f t="shared" si="3"/>
        <v>9.3140127406694866</v>
      </c>
      <c r="M7" s="10">
        <f t="shared" si="4"/>
        <v>2.4936003053865032E-2</v>
      </c>
      <c r="N7" s="11">
        <f t="shared" si="5"/>
        <v>14940.8</v>
      </c>
    </row>
    <row r="8" spans="1:14" ht="13.5" customHeight="1">
      <c r="A8" s="8">
        <v>3</v>
      </c>
      <c r="B8" s="26" t="s">
        <v>24</v>
      </c>
      <c r="C8" s="23" t="s">
        <v>15</v>
      </c>
      <c r="D8" s="19">
        <f>'[1]134'!D32</f>
        <v>20</v>
      </c>
      <c r="E8" s="21">
        <f>'[1]134'!E32</f>
        <v>348.8</v>
      </c>
      <c r="F8" s="9">
        <f t="shared" si="6"/>
        <v>6976</v>
      </c>
      <c r="G8" s="21">
        <f>'[1]134'!F32</f>
        <v>390</v>
      </c>
      <c r="H8" s="9">
        <f t="shared" si="0"/>
        <v>7800</v>
      </c>
      <c r="I8" s="20">
        <f>'[1]134'!G32</f>
        <v>394</v>
      </c>
      <c r="J8" s="9">
        <f t="shared" si="1"/>
        <v>7880</v>
      </c>
      <c r="K8" s="9">
        <f t="shared" si="2"/>
        <v>377.59999999999997</v>
      </c>
      <c r="L8" s="18">
        <f t="shared" si="3"/>
        <v>25.021590676853787</v>
      </c>
      <c r="M8" s="10">
        <f t="shared" si="4"/>
        <v>6.626480581793906E-2</v>
      </c>
      <c r="N8" s="11">
        <f t="shared" si="5"/>
        <v>7552</v>
      </c>
    </row>
    <row r="9" spans="1:14">
      <c r="A9" s="8">
        <v>4</v>
      </c>
      <c r="B9" s="26" t="s">
        <v>25</v>
      </c>
      <c r="C9" s="23" t="s">
        <v>15</v>
      </c>
      <c r="D9" s="19">
        <f>'[1]134'!D33</f>
        <v>30</v>
      </c>
      <c r="E9" s="21">
        <f>'[1]134'!E33</f>
        <v>363.55</v>
      </c>
      <c r="F9" s="9">
        <f t="shared" si="6"/>
        <v>10906.5</v>
      </c>
      <c r="G9" s="21">
        <f>'[1]134'!F33</f>
        <v>375</v>
      </c>
      <c r="H9" s="9">
        <f t="shared" si="0"/>
        <v>11250</v>
      </c>
      <c r="I9" s="20">
        <f>'[1]134'!G33</f>
        <v>382</v>
      </c>
      <c r="J9" s="9">
        <f t="shared" si="1"/>
        <v>11460</v>
      </c>
      <c r="K9" s="9">
        <f t="shared" si="2"/>
        <v>373.51666666666665</v>
      </c>
      <c r="L9" s="18">
        <f t="shared" si="3"/>
        <v>9.3140127406694866</v>
      </c>
      <c r="M9" s="10">
        <f t="shared" si="4"/>
        <v>2.4936003053865032E-2</v>
      </c>
      <c r="N9" s="11">
        <f t="shared" si="5"/>
        <v>11205.599999999999</v>
      </c>
    </row>
    <row r="10" spans="1:14">
      <c r="A10" s="8">
        <v>5</v>
      </c>
      <c r="B10" s="26" t="s">
        <v>26</v>
      </c>
      <c r="C10" s="23" t="s">
        <v>15</v>
      </c>
      <c r="D10" s="19">
        <f>'[1]134'!D34</f>
        <v>15</v>
      </c>
      <c r="E10" s="21">
        <f>'[1]134'!E34</f>
        <v>331</v>
      </c>
      <c r="F10" s="9">
        <f t="shared" si="6"/>
        <v>4965</v>
      </c>
      <c r="G10" s="21">
        <f>'[1]134'!F34</f>
        <v>350</v>
      </c>
      <c r="H10" s="9">
        <f t="shared" si="0"/>
        <v>5250</v>
      </c>
      <c r="I10" s="20">
        <f>'[1]134'!G34</f>
        <v>338</v>
      </c>
      <c r="J10" s="9">
        <f t="shared" si="1"/>
        <v>5070</v>
      </c>
      <c r="K10" s="9">
        <f t="shared" si="2"/>
        <v>339.66666666666669</v>
      </c>
      <c r="L10" s="18">
        <f t="shared" si="3"/>
        <v>9.6090235369335542</v>
      </c>
      <c r="M10" s="10">
        <f t="shared" si="4"/>
        <v>2.8289568803533525E-2</v>
      </c>
      <c r="N10" s="11">
        <f t="shared" si="5"/>
        <v>5095.05</v>
      </c>
    </row>
    <row r="11" spans="1:14">
      <c r="A11" s="8">
        <v>6</v>
      </c>
      <c r="B11" s="26" t="s">
        <v>27</v>
      </c>
      <c r="C11" s="23" t="s">
        <v>15</v>
      </c>
      <c r="D11" s="19">
        <f>'[1]134'!D35</f>
        <v>20</v>
      </c>
      <c r="E11" s="21">
        <f>'[1]134'!E35</f>
        <v>266.5</v>
      </c>
      <c r="F11" s="9">
        <f t="shared" si="6"/>
        <v>5330</v>
      </c>
      <c r="G11" s="21">
        <f>'[1]134'!F35</f>
        <v>268</v>
      </c>
      <c r="H11" s="9">
        <f t="shared" si="0"/>
        <v>5360</v>
      </c>
      <c r="I11" s="20">
        <f>'[1]134'!G35</f>
        <v>269</v>
      </c>
      <c r="J11" s="9">
        <f t="shared" si="1"/>
        <v>5380</v>
      </c>
      <c r="K11" s="9">
        <f t="shared" si="2"/>
        <v>267.83333333333331</v>
      </c>
      <c r="L11" s="18">
        <f t="shared" si="3"/>
        <v>1.2583057392098642</v>
      </c>
      <c r="M11" s="10">
        <f t="shared" si="4"/>
        <v>4.6980923679273093E-3</v>
      </c>
      <c r="N11" s="11">
        <f t="shared" si="5"/>
        <v>5356.5999999999995</v>
      </c>
    </row>
    <row r="12" spans="1:14">
      <c r="A12" s="8">
        <v>7</v>
      </c>
      <c r="B12" s="26" t="s">
        <v>28</v>
      </c>
      <c r="C12" s="23" t="s">
        <v>15</v>
      </c>
      <c r="D12" s="19">
        <f>'[1]134'!D36</f>
        <v>100</v>
      </c>
      <c r="E12" s="21">
        <f>'[1]134'!E36</f>
        <v>152.41999999999999</v>
      </c>
      <c r="F12" s="9">
        <f t="shared" si="6"/>
        <v>15241.999999999998</v>
      </c>
      <c r="G12" s="21">
        <f>'[1]134'!F36</f>
        <v>160.69999999999999</v>
      </c>
      <c r="H12" s="9">
        <f t="shared" si="0"/>
        <v>16069.999999999998</v>
      </c>
      <c r="I12" s="20">
        <f>'[1]134'!G36</f>
        <v>163.30000000000001</v>
      </c>
      <c r="J12" s="9">
        <f t="shared" si="1"/>
        <v>16330.000000000002</v>
      </c>
      <c r="K12" s="9">
        <f t="shared" si="2"/>
        <v>158.80666666666667</v>
      </c>
      <c r="L12" s="18">
        <f t="shared" si="3"/>
        <v>5.6817368236593628</v>
      </c>
      <c r="M12" s="10">
        <f t="shared" si="4"/>
        <v>3.577769713903297E-2</v>
      </c>
      <c r="N12" s="11">
        <f t="shared" si="5"/>
        <v>15881</v>
      </c>
    </row>
    <row r="13" spans="1:14">
      <c r="A13" s="8">
        <v>8</v>
      </c>
      <c r="B13" s="26" t="s">
        <v>29</v>
      </c>
      <c r="C13" s="23" t="s">
        <v>15</v>
      </c>
      <c r="D13" s="19">
        <f>'[1]134'!D37</f>
        <v>200</v>
      </c>
      <c r="E13" s="21">
        <f>'[1]134'!E37</f>
        <v>152.41999999999999</v>
      </c>
      <c r="F13" s="9">
        <f t="shared" si="6"/>
        <v>30483.999999999996</v>
      </c>
      <c r="G13" s="21">
        <f>'[1]134'!F37</f>
        <v>160.69999999999999</v>
      </c>
      <c r="H13" s="9">
        <f t="shared" si="0"/>
        <v>32139.999999999996</v>
      </c>
      <c r="I13" s="20">
        <f>'[1]134'!G37</f>
        <v>163.30000000000001</v>
      </c>
      <c r="J13" s="9">
        <f t="shared" si="1"/>
        <v>32660.000000000004</v>
      </c>
      <c r="K13" s="9">
        <f t="shared" si="2"/>
        <v>158.80666666666667</v>
      </c>
      <c r="L13" s="18">
        <f t="shared" si="3"/>
        <v>5.6817368236593628</v>
      </c>
      <c r="M13" s="10">
        <f t="shared" si="4"/>
        <v>3.577769713903297E-2</v>
      </c>
      <c r="N13" s="11">
        <f t="shared" si="5"/>
        <v>31762</v>
      </c>
    </row>
    <row r="14" spans="1:14">
      <c r="A14" s="8">
        <v>9</v>
      </c>
      <c r="B14" s="26" t="s">
        <v>30</v>
      </c>
      <c r="C14" s="23" t="s">
        <v>15</v>
      </c>
      <c r="D14" s="19">
        <f>'[1]134'!D38</f>
        <v>120</v>
      </c>
      <c r="E14" s="21">
        <f>'[1]134'!E38</f>
        <v>152.41999999999999</v>
      </c>
      <c r="F14" s="9">
        <f t="shared" si="6"/>
        <v>18290.399999999998</v>
      </c>
      <c r="G14" s="21">
        <f>'[1]134'!F38</f>
        <v>160.69999999999999</v>
      </c>
      <c r="H14" s="9">
        <f t="shared" si="0"/>
        <v>19284</v>
      </c>
      <c r="I14" s="20">
        <f>'[1]134'!G38</f>
        <v>163.30000000000001</v>
      </c>
      <c r="J14" s="9">
        <f t="shared" si="1"/>
        <v>19596</v>
      </c>
      <c r="K14" s="9">
        <f t="shared" si="2"/>
        <v>158.80666666666667</v>
      </c>
      <c r="L14" s="18">
        <f t="shared" si="3"/>
        <v>5.6817368236593628</v>
      </c>
      <c r="M14" s="10">
        <f t="shared" si="4"/>
        <v>3.577769713903297E-2</v>
      </c>
      <c r="N14" s="11">
        <f t="shared" si="5"/>
        <v>19057.2</v>
      </c>
    </row>
    <row r="15" spans="1:14">
      <c r="A15" s="8">
        <v>10</v>
      </c>
      <c r="B15" s="26" t="s">
        <v>31</v>
      </c>
      <c r="C15" s="23" t="s">
        <v>15</v>
      </c>
      <c r="D15" s="19">
        <f>'[1]134'!D39</f>
        <v>60</v>
      </c>
      <c r="E15" s="21">
        <f>'[1]134'!E39</f>
        <v>281.87</v>
      </c>
      <c r="F15" s="9">
        <f t="shared" si="6"/>
        <v>16912.2</v>
      </c>
      <c r="G15" s="21">
        <f>'[1]134'!F39</f>
        <v>300.62</v>
      </c>
      <c r="H15" s="9">
        <f t="shared" si="0"/>
        <v>18037.2</v>
      </c>
      <c r="I15" s="20">
        <f>'[1]134'!G39</f>
        <v>306.62</v>
      </c>
      <c r="J15" s="9">
        <f t="shared" si="1"/>
        <v>18397.2</v>
      </c>
      <c r="K15" s="9">
        <f t="shared" si="2"/>
        <v>296.37</v>
      </c>
      <c r="L15" s="18">
        <f t="shared" si="3"/>
        <v>12.910751333675357</v>
      </c>
      <c r="M15" s="10">
        <f t="shared" si="4"/>
        <v>4.3562949467474292E-2</v>
      </c>
      <c r="N15" s="11">
        <f t="shared" si="5"/>
        <v>17782.2</v>
      </c>
    </row>
    <row r="16" spans="1:14">
      <c r="A16" s="8">
        <v>11</v>
      </c>
      <c r="B16" s="26" t="s">
        <v>32</v>
      </c>
      <c r="C16" s="23" t="s">
        <v>15</v>
      </c>
      <c r="D16" s="19">
        <f>'[1]134'!D40</f>
        <v>50</v>
      </c>
      <c r="E16" s="21">
        <f>'[1]134'!E40</f>
        <v>335.58</v>
      </c>
      <c r="F16" s="9">
        <f t="shared" si="6"/>
        <v>16779</v>
      </c>
      <c r="G16" s="21">
        <f>'[1]134'!F40</f>
        <v>345.65</v>
      </c>
      <c r="H16" s="9">
        <f t="shared" si="0"/>
        <v>17282.5</v>
      </c>
      <c r="I16" s="20">
        <f>'[1]134'!G40</f>
        <v>352.6</v>
      </c>
      <c r="J16" s="9">
        <f t="shared" si="1"/>
        <v>17630</v>
      </c>
      <c r="K16" s="9">
        <f t="shared" si="2"/>
        <v>344.60999999999996</v>
      </c>
      <c r="L16" s="18">
        <f t="shared" si="3"/>
        <v>8.5575288489167907</v>
      </c>
      <c r="M16" s="10">
        <f t="shared" si="4"/>
        <v>2.4832502971233544E-2</v>
      </c>
      <c r="N16" s="11">
        <f t="shared" si="5"/>
        <v>17230.5</v>
      </c>
    </row>
    <row r="17" spans="1:14">
      <c r="A17" s="8">
        <v>12</v>
      </c>
      <c r="B17" s="26" t="s">
        <v>33</v>
      </c>
      <c r="C17" s="23" t="s">
        <v>15</v>
      </c>
      <c r="D17" s="19">
        <f>'[1]134'!D41</f>
        <v>90</v>
      </c>
      <c r="E17" s="21">
        <f>'[1]134'!E41</f>
        <v>152.41999999999999</v>
      </c>
      <c r="F17" s="9">
        <f t="shared" si="6"/>
        <v>13717.8</v>
      </c>
      <c r="G17" s="21">
        <f>'[1]134'!F41</f>
        <v>160.69999999999999</v>
      </c>
      <c r="H17" s="9">
        <f t="shared" si="0"/>
        <v>14462.999999999998</v>
      </c>
      <c r="I17" s="20">
        <f>'[1]134'!G41</f>
        <v>163.30000000000001</v>
      </c>
      <c r="J17" s="9">
        <f t="shared" si="1"/>
        <v>14697.000000000002</v>
      </c>
      <c r="K17" s="9">
        <f t="shared" si="2"/>
        <v>158.80666666666667</v>
      </c>
      <c r="L17" s="18">
        <f t="shared" si="3"/>
        <v>5.6817368236593628</v>
      </c>
      <c r="M17" s="10">
        <f t="shared" si="4"/>
        <v>3.577769713903297E-2</v>
      </c>
      <c r="N17" s="11">
        <f t="shared" si="5"/>
        <v>14292.9</v>
      </c>
    </row>
    <row r="18" spans="1:14">
      <c r="A18" s="8">
        <v>13</v>
      </c>
      <c r="B18" s="26" t="s">
        <v>34</v>
      </c>
      <c r="C18" s="23" t="s">
        <v>15</v>
      </c>
      <c r="D18" s="19">
        <f>'[1]134'!D42</f>
        <v>15</v>
      </c>
      <c r="E18" s="21">
        <f>'[1]134'!E42</f>
        <v>270.60000000000002</v>
      </c>
      <c r="F18" s="9">
        <f t="shared" si="6"/>
        <v>4059.0000000000005</v>
      </c>
      <c r="G18" s="21">
        <f>'[1]134'!F42</f>
        <v>280</v>
      </c>
      <c r="H18" s="9">
        <f t="shared" si="0"/>
        <v>4200</v>
      </c>
      <c r="I18" s="20">
        <f>'[1]134'!G42</f>
        <v>289.39999999999998</v>
      </c>
      <c r="J18" s="9">
        <f t="shared" si="1"/>
        <v>4341</v>
      </c>
      <c r="K18" s="9">
        <f t="shared" si="2"/>
        <v>280</v>
      </c>
      <c r="L18" s="18">
        <f t="shared" si="3"/>
        <v>9.4000000000000306</v>
      </c>
      <c r="M18" s="10">
        <f t="shared" si="4"/>
        <v>3.3571428571428683E-2</v>
      </c>
      <c r="N18" s="11">
        <f t="shared" si="5"/>
        <v>4200</v>
      </c>
    </row>
    <row r="19" spans="1:14" ht="12.75" customHeight="1">
      <c r="A19" s="8">
        <v>14</v>
      </c>
      <c r="B19" s="26" t="s">
        <v>35</v>
      </c>
      <c r="C19" s="23" t="s">
        <v>15</v>
      </c>
      <c r="D19" s="19">
        <f>'[1]134'!D43</f>
        <v>35</v>
      </c>
      <c r="E19" s="21">
        <f>'[1]134'!E43</f>
        <v>152.41999999999999</v>
      </c>
      <c r="F19" s="9">
        <f t="shared" si="6"/>
        <v>5334.7</v>
      </c>
      <c r="G19" s="21">
        <f>'[1]134'!F43</f>
        <v>160.69999999999999</v>
      </c>
      <c r="H19" s="9">
        <f t="shared" si="0"/>
        <v>5624.5</v>
      </c>
      <c r="I19" s="20">
        <f>'[1]134'!G43</f>
        <v>163.30000000000001</v>
      </c>
      <c r="J19" s="9">
        <f t="shared" si="1"/>
        <v>5715.5</v>
      </c>
      <c r="K19" s="9">
        <f t="shared" si="2"/>
        <v>158.80666666666667</v>
      </c>
      <c r="L19" s="18">
        <f t="shared" si="3"/>
        <v>5.6817368236593628</v>
      </c>
      <c r="M19" s="10">
        <f t="shared" si="4"/>
        <v>3.577769713903297E-2</v>
      </c>
      <c r="N19" s="11">
        <f t="shared" si="5"/>
        <v>5558.35</v>
      </c>
    </row>
    <row r="20" spans="1:14">
      <c r="A20" s="8">
        <v>15</v>
      </c>
      <c r="B20" s="26" t="s">
        <v>36</v>
      </c>
      <c r="C20" s="23" t="s">
        <v>15</v>
      </c>
      <c r="D20" s="19">
        <f>'[1]134'!D44</f>
        <v>10</v>
      </c>
      <c r="E20" s="21">
        <f>'[1]134'!E44</f>
        <v>65.5</v>
      </c>
      <c r="F20" s="9">
        <f t="shared" si="6"/>
        <v>655</v>
      </c>
      <c r="G20" s="21">
        <f>'[1]134'!F44</f>
        <v>65.900000000000006</v>
      </c>
      <c r="H20" s="9">
        <f t="shared" si="0"/>
        <v>659</v>
      </c>
      <c r="I20" s="20">
        <f>'[1]134'!G44</f>
        <v>67.5</v>
      </c>
      <c r="J20" s="9">
        <f t="shared" si="1"/>
        <v>675</v>
      </c>
      <c r="K20" s="9">
        <f t="shared" si="2"/>
        <v>66.3</v>
      </c>
      <c r="L20" s="18">
        <f t="shared" si="3"/>
        <v>1.0583005244262145</v>
      </c>
      <c r="M20" s="10">
        <f t="shared" si="4"/>
        <v>1.5962300519249087E-2</v>
      </c>
      <c r="N20" s="11">
        <f t="shared" si="5"/>
        <v>663</v>
      </c>
    </row>
    <row r="21" spans="1:14" ht="12.75" customHeight="1">
      <c r="A21" s="8">
        <v>16</v>
      </c>
      <c r="B21" s="26" t="s">
        <v>37</v>
      </c>
      <c r="C21" s="23" t="s">
        <v>15</v>
      </c>
      <c r="D21" s="19">
        <f>'[1]134'!D45</f>
        <v>10</v>
      </c>
      <c r="E21" s="21">
        <f>'[1]134'!E45</f>
        <v>65.5</v>
      </c>
      <c r="F21" s="9">
        <f t="shared" si="6"/>
        <v>655</v>
      </c>
      <c r="G21" s="21">
        <f>'[1]134'!F45</f>
        <v>65.900000000000006</v>
      </c>
      <c r="H21" s="9">
        <f t="shared" si="0"/>
        <v>659</v>
      </c>
      <c r="I21" s="20">
        <f>'[1]134'!G45</f>
        <v>67.5</v>
      </c>
      <c r="J21" s="9">
        <f t="shared" si="1"/>
        <v>675</v>
      </c>
      <c r="K21" s="9">
        <f t="shared" si="2"/>
        <v>66.3</v>
      </c>
      <c r="L21" s="18">
        <f t="shared" si="3"/>
        <v>1.0583005244262145</v>
      </c>
      <c r="M21" s="10">
        <f t="shared" si="4"/>
        <v>1.5962300519249087E-2</v>
      </c>
      <c r="N21" s="11">
        <f t="shared" si="5"/>
        <v>663</v>
      </c>
    </row>
    <row r="22" spans="1:14" ht="25.5">
      <c r="A22" s="8">
        <v>17</v>
      </c>
      <c r="B22" s="26" t="s">
        <v>38</v>
      </c>
      <c r="C22" s="23" t="s">
        <v>15</v>
      </c>
      <c r="D22" s="19">
        <f>'[1]134'!D46</f>
        <v>35</v>
      </c>
      <c r="E22" s="21">
        <f>'[1]134'!E46</f>
        <v>65.5</v>
      </c>
      <c r="F22" s="9">
        <f t="shared" si="6"/>
        <v>2292.5</v>
      </c>
      <c r="G22" s="21">
        <f>'[1]134'!F46</f>
        <v>65.900000000000006</v>
      </c>
      <c r="H22" s="9">
        <f t="shared" si="0"/>
        <v>2306.5</v>
      </c>
      <c r="I22" s="20">
        <f>'[1]134'!G46</f>
        <v>67.5</v>
      </c>
      <c r="J22" s="9">
        <f t="shared" si="1"/>
        <v>2362.5</v>
      </c>
      <c r="K22" s="9">
        <f t="shared" si="2"/>
        <v>66.3</v>
      </c>
      <c r="L22" s="18">
        <f t="shared" si="3"/>
        <v>1.0583005244262145</v>
      </c>
      <c r="M22" s="10">
        <f t="shared" si="4"/>
        <v>1.5962300519249087E-2</v>
      </c>
      <c r="N22" s="11">
        <f t="shared" si="5"/>
        <v>2320.5</v>
      </c>
    </row>
    <row r="23" spans="1:14" ht="25.5">
      <c r="A23" s="8">
        <v>18</v>
      </c>
      <c r="B23" s="26" t="s">
        <v>39</v>
      </c>
      <c r="C23" s="23" t="s">
        <v>15</v>
      </c>
      <c r="D23" s="19">
        <f>'[1]134'!D47</f>
        <v>10</v>
      </c>
      <c r="E23" s="21">
        <f>'[1]134'!E47</f>
        <v>8350</v>
      </c>
      <c r="F23" s="9">
        <f t="shared" si="6"/>
        <v>83500</v>
      </c>
      <c r="G23" s="21">
        <f>'[1]134'!F47</f>
        <v>8600</v>
      </c>
      <c r="H23" s="9">
        <f t="shared" si="0"/>
        <v>86000</v>
      </c>
      <c r="I23" s="20">
        <f>'[1]134'!G47</f>
        <v>8722</v>
      </c>
      <c r="J23" s="9">
        <f t="shared" si="1"/>
        <v>87220</v>
      </c>
      <c r="K23" s="9">
        <f t="shared" si="2"/>
        <v>8557.3333333333339</v>
      </c>
      <c r="L23" s="18">
        <f t="shared" si="3"/>
        <v>189.63473662103252</v>
      </c>
      <c r="M23" s="10">
        <f t="shared" si="4"/>
        <v>2.2160494307537297E-2</v>
      </c>
      <c r="N23" s="11">
        <f t="shared" si="5"/>
        <v>85573.3</v>
      </c>
    </row>
    <row r="24" spans="1:14">
      <c r="A24" s="8">
        <v>19</v>
      </c>
      <c r="B24" s="26" t="s">
        <v>40</v>
      </c>
      <c r="C24" s="23" t="s">
        <v>15</v>
      </c>
      <c r="D24" s="19">
        <f>'[1]134'!D48</f>
        <v>340</v>
      </c>
      <c r="E24" s="21">
        <f>'[1]134'!E48</f>
        <v>65.5</v>
      </c>
      <c r="F24" s="9">
        <f t="shared" si="6"/>
        <v>22270</v>
      </c>
      <c r="G24" s="21">
        <f>'[1]134'!F48</f>
        <v>65.900000000000006</v>
      </c>
      <c r="H24" s="9">
        <f t="shared" si="0"/>
        <v>22406.000000000004</v>
      </c>
      <c r="I24" s="20">
        <f>'[1]134'!G48</f>
        <v>67.5</v>
      </c>
      <c r="J24" s="9">
        <f t="shared" si="1"/>
        <v>22950</v>
      </c>
      <c r="K24" s="9">
        <f t="shared" si="2"/>
        <v>66.3</v>
      </c>
      <c r="L24" s="18">
        <f t="shared" si="3"/>
        <v>1.0583005244262145</v>
      </c>
      <c r="M24" s="10">
        <f t="shared" si="4"/>
        <v>1.5962300519249087E-2</v>
      </c>
      <c r="N24" s="11">
        <f t="shared" si="5"/>
        <v>22542</v>
      </c>
    </row>
    <row r="25" spans="1:14">
      <c r="A25" s="8">
        <v>20</v>
      </c>
      <c r="B25" s="26" t="s">
        <v>41</v>
      </c>
      <c r="C25" s="23" t="s">
        <v>15</v>
      </c>
      <c r="D25" s="19">
        <f>'[1]134'!D49</f>
        <v>1600</v>
      </c>
      <c r="E25" s="21">
        <f>'[1]134'!E49</f>
        <v>65.5</v>
      </c>
      <c r="F25" s="9">
        <f t="shared" si="6"/>
        <v>104800</v>
      </c>
      <c r="G25" s="21">
        <f>'[1]134'!F49</f>
        <v>65.900000000000006</v>
      </c>
      <c r="H25" s="9">
        <f t="shared" si="0"/>
        <v>105440.00000000001</v>
      </c>
      <c r="I25" s="20">
        <f>'[1]134'!G49</f>
        <v>67.5</v>
      </c>
      <c r="J25" s="9">
        <f t="shared" si="1"/>
        <v>108000</v>
      </c>
      <c r="K25" s="9">
        <f t="shared" si="2"/>
        <v>66.3</v>
      </c>
      <c r="L25" s="18">
        <f t="shared" si="3"/>
        <v>1.0583005244262145</v>
      </c>
      <c r="M25" s="10">
        <f t="shared" si="4"/>
        <v>1.5962300519249087E-2</v>
      </c>
      <c r="N25" s="11">
        <f t="shared" si="5"/>
        <v>106080</v>
      </c>
    </row>
    <row r="26" spans="1:14">
      <c r="A26" s="8">
        <v>21</v>
      </c>
      <c r="B26" s="26" t="s">
        <v>42</v>
      </c>
      <c r="C26" s="23" t="s">
        <v>15</v>
      </c>
      <c r="D26" s="19">
        <f>'[1]134'!D50</f>
        <v>20</v>
      </c>
      <c r="E26" s="21">
        <f>'[1]134'!E50</f>
        <v>74.3</v>
      </c>
      <c r="F26" s="9">
        <f t="shared" si="6"/>
        <v>1486</v>
      </c>
      <c r="G26" s="21">
        <f>'[1]134'!F50</f>
        <v>75.8</v>
      </c>
      <c r="H26" s="9">
        <f t="shared" si="0"/>
        <v>1516</v>
      </c>
      <c r="I26" s="20">
        <f>'[1]134'!G50</f>
        <v>76</v>
      </c>
      <c r="J26" s="9">
        <f t="shared" si="1"/>
        <v>1520</v>
      </c>
      <c r="K26" s="9">
        <f t="shared" si="2"/>
        <v>75.36666666666666</v>
      </c>
      <c r="L26" s="18">
        <f t="shared" si="3"/>
        <v>0.92915732431745679</v>
      </c>
      <c r="M26" s="10">
        <f t="shared" si="4"/>
        <v>1.2328491698152901E-2</v>
      </c>
      <c r="N26" s="11">
        <f t="shared" si="5"/>
        <v>1507.4</v>
      </c>
    </row>
    <row r="27" spans="1:14" ht="25.5">
      <c r="A27" s="8">
        <v>22</v>
      </c>
      <c r="B27" s="26" t="s">
        <v>43</v>
      </c>
      <c r="C27" s="23" t="s">
        <v>18</v>
      </c>
      <c r="D27" s="19">
        <f>'[1]134'!D51</f>
        <v>15</v>
      </c>
      <c r="E27" s="22">
        <f>'[1]134'!E51</f>
        <v>1944</v>
      </c>
      <c r="F27" s="9">
        <f t="shared" si="6"/>
        <v>29160</v>
      </c>
      <c r="G27" s="22">
        <f>'[1]134'!F51</f>
        <v>2001</v>
      </c>
      <c r="H27" s="9">
        <f t="shared" si="0"/>
        <v>30015</v>
      </c>
      <c r="I27" s="19">
        <f>'[1]134'!G51</f>
        <v>2042</v>
      </c>
      <c r="J27" s="9">
        <f t="shared" si="1"/>
        <v>30630</v>
      </c>
      <c r="K27" s="9">
        <f t="shared" si="2"/>
        <v>1995.6666666666667</v>
      </c>
      <c r="L27" s="18">
        <f t="shared" si="3"/>
        <v>49.217205663599216</v>
      </c>
      <c r="M27" s="10">
        <f t="shared" si="4"/>
        <v>2.4662037245832245E-2</v>
      </c>
      <c r="N27" s="11">
        <f t="shared" si="5"/>
        <v>29935.050000000003</v>
      </c>
    </row>
    <row r="28" spans="1:14">
      <c r="A28" s="8">
        <v>23</v>
      </c>
      <c r="B28" s="26" t="s">
        <v>44</v>
      </c>
      <c r="C28" s="23" t="s">
        <v>18</v>
      </c>
      <c r="D28" s="19">
        <f>'[1]134'!D52</f>
        <v>15</v>
      </c>
      <c r="E28" s="21">
        <f>'[1]134'!E52</f>
        <v>74.3</v>
      </c>
      <c r="F28" s="9">
        <f t="shared" si="6"/>
        <v>1114.5</v>
      </c>
      <c r="G28" s="21">
        <f>'[1]134'!F52</f>
        <v>75.8</v>
      </c>
      <c r="H28" s="9">
        <f t="shared" si="0"/>
        <v>1137</v>
      </c>
      <c r="I28" s="20">
        <f>'[1]134'!G52</f>
        <v>76</v>
      </c>
      <c r="J28" s="9">
        <f t="shared" si="1"/>
        <v>1140</v>
      </c>
      <c r="K28" s="9">
        <f t="shared" si="2"/>
        <v>75.36666666666666</v>
      </c>
      <c r="L28" s="18">
        <f t="shared" si="3"/>
        <v>0.92915732431745679</v>
      </c>
      <c r="M28" s="10">
        <f t="shared" si="4"/>
        <v>1.2328491698152901E-2</v>
      </c>
      <c r="N28" s="11">
        <f t="shared" si="5"/>
        <v>1130.5500000000002</v>
      </c>
    </row>
    <row r="29" spans="1:14">
      <c r="A29" s="12"/>
      <c r="B29" s="24" t="s">
        <v>10</v>
      </c>
      <c r="C29" s="13"/>
      <c r="D29" s="14"/>
      <c r="E29" s="15"/>
      <c r="F29" s="17">
        <f>SUM(F6:F28)</f>
        <v>410503.6</v>
      </c>
      <c r="G29" s="15"/>
      <c r="H29" s="17">
        <f>SUM(H6:H28)</f>
        <v>422952.5</v>
      </c>
      <c r="I29" s="15"/>
      <c r="J29" s="17">
        <f>SUM(J6:J28)</f>
        <v>430665.2</v>
      </c>
      <c r="K29" s="15"/>
      <c r="L29" s="15"/>
      <c r="M29" s="15"/>
      <c r="N29" s="15">
        <f>SUM(N6:N28)</f>
        <v>421375.88</v>
      </c>
    </row>
    <row r="32" spans="1:14" ht="15.75">
      <c r="A32" s="6"/>
      <c r="B32" s="33" t="s">
        <v>17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</row>
  </sheetData>
  <mergeCells count="16">
    <mergeCell ref="A1:N1"/>
    <mergeCell ref="B32:N32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2022-11-27T08:44:23Z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