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0\питание_2е полугодие\"/>
    </mc:Choice>
  </mc:AlternateContent>
  <bookViews>
    <workbookView xWindow="0" yWindow="0" windowWidth="26880" windowHeight="10110"/>
  </bookViews>
  <sheets>
    <sheet name="Расчет цены" sheetId="1" r:id="rId1"/>
  </sheets>
  <definedNames>
    <definedName name="_xlnm.Print_Area" localSheetId="0">'Расчет цены'!$A$1:$Q$10</definedName>
  </definedNames>
  <calcPr calcId="152511"/>
</workbook>
</file>

<file path=xl/calcChain.xml><?xml version="1.0" encoding="utf-8"?>
<calcChain xmlns="http://schemas.openxmlformats.org/spreadsheetml/2006/main">
  <c r="K7" i="1" l="1"/>
  <c r="Q5" i="1" l="1"/>
  <c r="Q6" i="1"/>
  <c r="P5" i="1"/>
  <c r="O5" i="1"/>
  <c r="N5" i="1"/>
  <c r="M5" i="1"/>
  <c r="L5" i="1"/>
  <c r="K5" i="1"/>
  <c r="D5" i="1"/>
  <c r="C5" i="1"/>
  <c r="B5" i="1"/>
  <c r="B6" i="1"/>
  <c r="N4" i="1" l="1"/>
  <c r="O4" i="1" s="1"/>
  <c r="P4" i="1" s="1"/>
  <c r="N6" i="1"/>
  <c r="O6" i="1" s="1"/>
  <c r="P6" i="1" s="1"/>
  <c r="K6" i="1"/>
  <c r="L6" i="1" s="1"/>
  <c r="M6" i="1" s="1"/>
  <c r="K4" i="1"/>
  <c r="L4" i="1" s="1"/>
  <c r="M4" i="1" s="1"/>
  <c r="Q4" i="1" l="1"/>
  <c r="K8" i="1" l="1"/>
  <c r="Q8" i="1" s="1"/>
  <c r="K9" i="1"/>
  <c r="Q9" i="1" s="1"/>
</calcChain>
</file>

<file path=xl/sharedStrings.xml><?xml version="1.0" encoding="utf-8"?>
<sst xmlns="http://schemas.openxmlformats.org/spreadsheetml/2006/main" count="39" uniqueCount="33">
  <si>
    <t xml:space="preserve">Расчет начальной (максимальной) цены контракта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</si>
  <si>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</si>
  <si>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</si>
  <si>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</si>
  <si>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</si>
  <si>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</si>
  <si>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</si>
  <si>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</si>
  <si>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</si>
  <si>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</si>
  <si>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</si>
  <si>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</si>
  <si>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</si>
  <si>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</si>
  <si>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</si>
  <si>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</si>
  <si>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</si>
  <si>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</si>
  <si>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</si>
  <si>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</si>
  <si>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</si>
  <si>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</si>
  <si>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</si>
  <si>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</si>
  <si>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</si>
  <si>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</si>
  <si>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</si>
  <si>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</si>
  <si>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</si>
  <si>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Услуги по организации завтраков для учащихся общеобразовательной организации</t>
  </si>
  <si>
    <t>Услуги по организации обедов для учащихся общеобразовательной организации</t>
  </si>
  <si>
    <t>усл.ед.</t>
  </si>
  <si>
    <t>56.29.19.000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</si>
</sst>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&quot;р.&quot;"/>
  </numFmts>
  <fonts count="9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2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4" fontId="3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</xdr:row>
      <xdr:rowOff>914400</xdr:rowOff>
    </xdr:from>
    <xdr:to>
      <xdr:col>13</xdr:col>
      <xdr:colOff>9525</xdr:colOff>
      <xdr:row>2</xdr:row>
      <xdr:rowOff>1257300</xdr:rowOff>
    </xdr:to>
    <xdr:pic>
      <xdr:nvPicPr>
        <xdr:cNvPr id="1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4925"/>
          <a:ext cx="942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</xdr:row>
      <xdr:rowOff>895350</xdr:rowOff>
    </xdr:from>
    <xdr:to>
      <xdr:col>11</xdr:col>
      <xdr:colOff>1000125</xdr:colOff>
      <xdr:row>2</xdr:row>
      <xdr:rowOff>1314450</xdr:rowOff>
    </xdr:to>
    <xdr:pic>
      <xdr:nvPicPr>
        <xdr:cNvPr id="1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85875"/>
          <a:ext cx="981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266700</xdr:colOff>
      <xdr:row>2</xdr:row>
      <xdr:rowOff>1362075</xdr:rowOff>
    </xdr:from>
    <xdr:to>
      <xdr:col>13</xdr:col>
      <xdr:colOff>428625</xdr:colOff>
      <xdr:row>2</xdr:row>
      <xdr:rowOff>1457325</xdr:rowOff>
    </xdr:to>
    <xdr:pic>
      <xdr:nvPicPr>
        <xdr:cNvPr id="11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7526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view="pageBreakPreview" topLeftCell="D1" zoomScaleSheetLayoutView="100" workbookViewId="0">
      <selection activeCell="E9" sqref="E9"/>
    </sheetView>
  </sheetViews>
  <sheetFormatPr defaultRowHeight="12.75" x14ac:dyDescent="0.25"/>
  <cols>
    <col min="1" max="1" width="3.140625" style="1" customWidth="1"/>
    <col min="2" max="2" width="13.5703125" style="2" customWidth="1"/>
    <col min="3" max="3" width="38.28515625" style="3" customWidth="1"/>
    <col min="4" max="4" width="7.7109375" style="1" customWidth="1"/>
    <col min="5" max="5" width="8.7109375" style="1" customWidth="1"/>
    <col min="6" max="6" width="11.85546875" style="1" customWidth="1"/>
    <col min="7" max="7" width="12.42578125" style="1" customWidth="1"/>
    <col min="8" max="8" width="11.5703125" style="1" customWidth="1"/>
    <col min="9" max="10" width="0" style="1" hidden="1" customWidth="1"/>
    <col min="11" max="11" width="15.140625" style="1" customWidth="1"/>
    <col min="12" max="12" width="15" style="1" customWidth="1"/>
    <col min="13" max="13" width="14.28515625" style="1" customWidth="1"/>
    <col min="14" max="14" width="23.7109375" style="1" customWidth="1"/>
    <col min="15" max="15" width="11.28515625" style="1" customWidth="1"/>
    <col min="16" max="16" width="11.42578125" style="1" customWidth="1"/>
    <col min="17" max="17" width="13.7109375" style="1" customWidth="1"/>
    <col min="18" max="16384" width="9.140625" style="1"/>
  </cols>
  <sheetData>
    <row r="1" spans="1:17" ht="18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3.15" customHeight="1" x14ac:dyDescent="0.2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1"/>
      <c r="H2" s="41"/>
      <c r="I2" s="41" t="s">
        <v>7</v>
      </c>
      <c r="J2" s="41"/>
      <c r="K2" s="42" t="s">
        <v>8</v>
      </c>
      <c r="L2" s="42"/>
      <c r="M2" s="42"/>
      <c r="N2" s="41" t="s">
        <v>9</v>
      </c>
      <c r="O2" s="41"/>
      <c r="P2" s="41"/>
      <c r="Q2" s="41"/>
    </row>
    <row r="3" spans="1:17" ht="114.75" x14ac:dyDescent="0.25">
      <c r="A3" s="40"/>
      <c r="B3" s="40"/>
      <c r="C3" s="40"/>
      <c r="D3" s="40"/>
      <c r="E3" s="40"/>
      <c r="F3" s="4" t="s">
        <v>10</v>
      </c>
      <c r="G3" s="4" t="s">
        <v>11</v>
      </c>
      <c r="H3" s="4" t="s">
        <v>12</v>
      </c>
      <c r="I3" s="4"/>
      <c r="J3" s="4" t="s">
        <v>13</v>
      </c>
      <c r="K3" s="4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</row>
    <row r="4" spans="1:17" ht="30.6" customHeight="1" x14ac:dyDescent="0.25">
      <c r="A4" s="6">
        <v>1</v>
      </c>
      <c r="B4" s="36" t="s">
        <v>32</v>
      </c>
      <c r="C4" s="37" t="s">
        <v>29</v>
      </c>
      <c r="D4" s="38" t="s">
        <v>31</v>
      </c>
      <c r="E4" s="7">
        <v>40104</v>
      </c>
      <c r="F4" s="8">
        <v>67</v>
      </c>
      <c r="G4" s="8">
        <v>72</v>
      </c>
      <c r="H4" s="9">
        <v>62</v>
      </c>
      <c r="I4" s="10"/>
      <c r="J4" s="10"/>
      <c r="K4" s="11">
        <f t="shared" ref="K4:K6" si="0">AVERAGE(F4:H4)</f>
        <v>67</v>
      </c>
      <c r="L4" s="12">
        <f t="shared" ref="L4:L6" si="1">SQRT(((SUM((POWER(H4-K4,2)),(POWER(G4-K4,2)),(POWER(F4-K4,2)))/(COLUMNS(F4:H4)-1))))</f>
        <v>5</v>
      </c>
      <c r="M4" s="12">
        <f t="shared" ref="M4:M6" si="2">L4/K4*100</f>
        <v>7.4626865671641784</v>
      </c>
      <c r="N4" s="13">
        <f t="shared" ref="N4:N6" si="3">((E4/3)*(SUM(F4:H4)))</f>
        <v>2686968</v>
      </c>
      <c r="O4" s="13">
        <f t="shared" ref="O4:O6" si="4">N4/E4</f>
        <v>67</v>
      </c>
      <c r="P4" s="13">
        <f t="shared" ref="P4:P6" si="5">ROUNDUP(O4,2)</f>
        <v>67</v>
      </c>
      <c r="Q4" s="13">
        <f>N4</f>
        <v>2686968</v>
      </c>
    </row>
    <row r="5" spans="1:17" ht="30.6" customHeight="1" x14ac:dyDescent="0.25">
      <c r="A5" s="6">
        <v>2</v>
      </c>
      <c r="B5" s="36" t="str">
        <f t="shared" ref="B5:B6" si="6">$B$4</f>
        <v>56.29.19.000</v>
      </c>
      <c r="C5" s="37" t="str">
        <f>$C$4</f>
        <v>Услуги по организации завтраков для учащихся общеобразовательной организации</v>
      </c>
      <c r="D5" s="38" t="str">
        <f>$D$4</f>
        <v>усл.ед.</v>
      </c>
      <c r="E5" s="7">
        <v>9648</v>
      </c>
      <c r="F5" s="8">
        <v>35</v>
      </c>
      <c r="G5" s="8">
        <v>40</v>
      </c>
      <c r="H5" s="9">
        <v>30</v>
      </c>
      <c r="I5" s="10"/>
      <c r="J5" s="10"/>
      <c r="K5" s="11">
        <f t="shared" si="0"/>
        <v>35</v>
      </c>
      <c r="L5" s="12">
        <f t="shared" si="1"/>
        <v>5</v>
      </c>
      <c r="M5" s="12">
        <f t="shared" si="2"/>
        <v>14.285714285714285</v>
      </c>
      <c r="N5" s="13">
        <f t="shared" si="3"/>
        <v>337680</v>
      </c>
      <c r="O5" s="13">
        <f t="shared" si="4"/>
        <v>35</v>
      </c>
      <c r="P5" s="13">
        <f t="shared" si="5"/>
        <v>35</v>
      </c>
      <c r="Q5" s="13">
        <f t="shared" ref="Q5:Q6" si="7">N5</f>
        <v>337680</v>
      </c>
    </row>
    <row r="6" spans="1:17" ht="34.9" customHeight="1" x14ac:dyDescent="0.25">
      <c r="A6" s="6">
        <v>3</v>
      </c>
      <c r="B6" s="36" t="str">
        <f t="shared" si="6"/>
        <v>56.29.19.000</v>
      </c>
      <c r="C6" s="37" t="s">
        <v>30</v>
      </c>
      <c r="D6" s="38" t="s">
        <v>31</v>
      </c>
      <c r="E6" s="7">
        <v>18432</v>
      </c>
      <c r="F6" s="8">
        <v>65</v>
      </c>
      <c r="G6" s="8">
        <v>70</v>
      </c>
      <c r="H6" s="9">
        <v>60</v>
      </c>
      <c r="I6" s="10"/>
      <c r="J6" s="10"/>
      <c r="K6" s="11">
        <f t="shared" si="0"/>
        <v>65</v>
      </c>
      <c r="L6" s="12">
        <f t="shared" si="1"/>
        <v>5</v>
      </c>
      <c r="M6" s="12">
        <f t="shared" si="2"/>
        <v>7.6923076923076925</v>
      </c>
      <c r="N6" s="13">
        <f t="shared" si="3"/>
        <v>1198080</v>
      </c>
      <c r="O6" s="13">
        <f t="shared" si="4"/>
        <v>65</v>
      </c>
      <c r="P6" s="13">
        <f t="shared" si="5"/>
        <v>65</v>
      </c>
      <c r="Q6" s="13">
        <f t="shared" si="7"/>
        <v>1198080</v>
      </c>
    </row>
    <row r="7" spans="1:17" ht="15" customHeight="1" x14ac:dyDescent="0.25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15">
        <f>Q4+Q5+Q6</f>
        <v>4222728</v>
      </c>
      <c r="L7" s="16" t="s">
        <v>22</v>
      </c>
      <c r="M7" s="16"/>
      <c r="N7" s="16"/>
      <c r="O7" s="16"/>
      <c r="P7" s="16"/>
      <c r="Q7" s="17"/>
    </row>
    <row r="8" spans="1:17" ht="15" customHeight="1" x14ac:dyDescent="0.25">
      <c r="A8" s="46" t="s">
        <v>23</v>
      </c>
      <c r="B8" s="46"/>
      <c r="C8" s="46"/>
      <c r="D8" s="18">
        <v>0</v>
      </c>
      <c r="E8" s="18" t="s">
        <v>24</v>
      </c>
      <c r="F8" s="47" t="s">
        <v>25</v>
      </c>
      <c r="G8" s="47"/>
      <c r="H8" s="47"/>
      <c r="I8" s="14"/>
      <c r="J8" s="14"/>
      <c r="K8" s="19">
        <f>SUM(K7/100)*D8</f>
        <v>0</v>
      </c>
      <c r="L8" s="16" t="s">
        <v>22</v>
      </c>
      <c r="M8" s="48" t="s">
        <v>26</v>
      </c>
      <c r="N8" s="48"/>
      <c r="O8" s="48"/>
      <c r="P8" s="48"/>
      <c r="Q8" s="20">
        <f>ROUNDUP(K8,2)</f>
        <v>0</v>
      </c>
    </row>
    <row r="9" spans="1:17" ht="15" customHeight="1" x14ac:dyDescent="0.25">
      <c r="A9" s="47" t="s">
        <v>27</v>
      </c>
      <c r="B9" s="47"/>
      <c r="C9" s="47"/>
      <c r="D9" s="35">
        <v>5</v>
      </c>
      <c r="E9" s="21" t="s">
        <v>24</v>
      </c>
      <c r="F9" s="47" t="s">
        <v>25</v>
      </c>
      <c r="G9" s="47"/>
      <c r="H9" s="47"/>
      <c r="I9" s="14"/>
      <c r="J9" s="14"/>
      <c r="K9" s="22">
        <f>SUM(K7/100)*D9</f>
        <v>211136.4</v>
      </c>
      <c r="L9" s="16" t="s">
        <v>22</v>
      </c>
      <c r="M9" s="48" t="s">
        <v>26</v>
      </c>
      <c r="N9" s="48"/>
      <c r="O9" s="48"/>
      <c r="P9" s="48"/>
      <c r="Q9" s="20">
        <f>ROUNDUP(K9,2)</f>
        <v>211136.4</v>
      </c>
    </row>
    <row r="10" spans="1:17" ht="52.5" customHeight="1" x14ac:dyDescent="0.25">
      <c r="A10" s="43" t="s">
        <v>28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15.75" x14ac:dyDescent="0.25">
      <c r="A11" s="16"/>
      <c r="B11" s="24"/>
      <c r="C11" s="25"/>
      <c r="D11" s="26"/>
      <c r="E11" s="26"/>
      <c r="F11" s="26"/>
      <c r="G11" s="26"/>
      <c r="H11" s="26"/>
      <c r="I11" s="27"/>
    </row>
    <row r="12" spans="1:17" s="32" customFormat="1" ht="15.6" customHeight="1" x14ac:dyDescent="0.25">
      <c r="A12" s="28"/>
      <c r="B12" s="29"/>
      <c r="C12" s="30"/>
      <c r="D12" s="28"/>
      <c r="E12" s="26"/>
      <c r="F12" s="28"/>
      <c r="G12" s="31"/>
      <c r="H12" s="44"/>
      <c r="I12" s="44"/>
    </row>
    <row r="13" spans="1:17" x14ac:dyDescent="0.25">
      <c r="A13" s="27"/>
      <c r="B13" s="33"/>
      <c r="C13" s="23"/>
      <c r="D13" s="27"/>
      <c r="E13" s="27"/>
      <c r="F13" s="27"/>
      <c r="G13" s="27"/>
      <c r="H13" s="27"/>
      <c r="I13" s="27"/>
    </row>
    <row r="14" spans="1:17" x14ac:dyDescent="0.25">
      <c r="A14" s="27"/>
      <c r="B14" s="33"/>
      <c r="C14" s="23"/>
      <c r="D14" s="27"/>
      <c r="E14" s="27"/>
      <c r="F14" s="27"/>
      <c r="G14" s="27"/>
      <c r="H14" s="27"/>
      <c r="I14" s="34"/>
    </row>
  </sheetData>
  <sheetProtection selectLockedCells="1" selectUnlockedCells="1"/>
  <mergeCells count="19">
    <mergeCell ref="A10:Q10"/>
    <mergeCell ref="H12:I12"/>
    <mergeCell ref="A7:J7"/>
    <mergeCell ref="A8:C8"/>
    <mergeCell ref="F8:H8"/>
    <mergeCell ref="M8:P8"/>
    <mergeCell ref="A9:C9"/>
    <mergeCell ref="F9:H9"/>
    <mergeCell ref="M9:P9"/>
    <mergeCell ref="A1:Q1"/>
    <mergeCell ref="A2:A3"/>
    <mergeCell ref="B2:B3"/>
    <mergeCell ref="C2:C3"/>
    <mergeCell ref="D2:D3"/>
    <mergeCell ref="E2:E3"/>
    <mergeCell ref="F2:H2"/>
    <mergeCell ref="I2:J2"/>
    <mergeCell ref="K2:M2"/>
    <mergeCell ref="N2:Q2"/>
  </mergeCells>
  <pageMargins left="0.51180555555555551" right="0.51180555555555551" top="0.74791666666666667" bottom="0.74791666666666667" header="0.51180555555555551" footer="0.51180555555555551"/>
  <pageSetup paperSize="9" scale="64" firstPageNumber="0" fitToHeight="0" orientation="landscape" horizontalDpi="300" verticalDpi="300" r:id="rId1"/>
  <headerFooter alignWithMargins="0"/>
  <rowBreaks count="1" manualBreakCount="1">
    <brk id="10" max="16383" man="1"/>
  </rowBreaks>
  <ignoredErrors>
    <ignoredError sqref="K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ADMIN</cp:lastModifiedBy>
  <cp:lastPrinted>2018-07-06T17:23:49Z</cp:lastPrinted>
  <dcterms:created xsi:type="dcterms:W3CDTF">2016-11-03T07:20:13Z</dcterms:created>
  <dcterms:modified xsi:type="dcterms:W3CDTF">2020-07-06T07:29:20Z</dcterms:modified>
</cp:coreProperties>
</file>