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НМЦК!$A$6:$N$25</definedName>
    <definedName name="_xlnm.Print_Area" localSheetId="0">НМЦК!$A$1:$N$31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H7"/>
  <c r="J7"/>
  <c r="K7"/>
  <c r="N7"/>
  <c r="L7"/>
  <c r="F8"/>
  <c r="H8"/>
  <c r="J8"/>
  <c r="K8"/>
  <c r="L8"/>
  <c r="F9"/>
  <c r="H9"/>
  <c r="J9"/>
  <c r="K9"/>
  <c r="N9"/>
  <c r="L9"/>
  <c r="F10"/>
  <c r="H10"/>
  <c r="J10"/>
  <c r="K10"/>
  <c r="N10"/>
  <c r="L10"/>
  <c r="F11"/>
  <c r="H11"/>
  <c r="J11"/>
  <c r="K11"/>
  <c r="N11"/>
  <c r="L11"/>
  <c r="F12"/>
  <c r="H12"/>
  <c r="J12"/>
  <c r="K12"/>
  <c r="L12"/>
  <c r="F13"/>
  <c r="H13"/>
  <c r="J13"/>
  <c r="K13"/>
  <c r="N13"/>
  <c r="L13"/>
  <c r="F14"/>
  <c r="H14"/>
  <c r="J14"/>
  <c r="K14"/>
  <c r="N14"/>
  <c r="L14"/>
  <c r="F15"/>
  <c r="H15"/>
  <c r="J15"/>
  <c r="K15"/>
  <c r="N15"/>
  <c r="L15"/>
  <c r="F16"/>
  <c r="H16"/>
  <c r="J16"/>
  <c r="K16"/>
  <c r="L16"/>
  <c r="F17"/>
  <c r="H17"/>
  <c r="J17"/>
  <c r="K17"/>
  <c r="N17"/>
  <c r="L17"/>
  <c r="F18"/>
  <c r="H18"/>
  <c r="J18"/>
  <c r="K18"/>
  <c r="N18"/>
  <c r="L18"/>
  <c r="F19"/>
  <c r="H19"/>
  <c r="J19"/>
  <c r="K19"/>
  <c r="N19"/>
  <c r="L19"/>
  <c r="M19"/>
  <c r="F20"/>
  <c r="H20"/>
  <c r="J20"/>
  <c r="K20"/>
  <c r="L20"/>
  <c r="F21"/>
  <c r="F22"/>
  <c r="F23"/>
  <c r="F24"/>
  <c r="F25"/>
  <c r="F26"/>
  <c r="H21"/>
  <c r="J21"/>
  <c r="J22"/>
  <c r="J23"/>
  <c r="J24"/>
  <c r="J25"/>
  <c r="J26"/>
  <c r="K21"/>
  <c r="N21"/>
  <c r="L21"/>
  <c r="H22"/>
  <c r="K22"/>
  <c r="N22"/>
  <c r="L22"/>
  <c r="H23"/>
  <c r="K23"/>
  <c r="N23"/>
  <c r="L23"/>
  <c r="H24"/>
  <c r="K24"/>
  <c r="L24"/>
  <c r="H25"/>
  <c r="K25"/>
  <c r="N25"/>
  <c r="L25"/>
  <c r="H26"/>
  <c r="M24"/>
  <c r="M23"/>
  <c r="M20"/>
  <c r="M16"/>
  <c r="M15"/>
  <c r="M12"/>
  <c r="M11"/>
  <c r="M8"/>
  <c r="M7"/>
  <c r="M22"/>
  <c r="M18"/>
  <c r="M14"/>
  <c r="M10"/>
  <c r="M25"/>
  <c r="M21"/>
  <c r="M17"/>
  <c r="M13"/>
  <c r="M9"/>
  <c r="N24"/>
  <c r="N20"/>
  <c r="N16"/>
  <c r="N12"/>
  <c r="N8"/>
  <c r="N26"/>
</calcChain>
</file>

<file path=xl/sharedStrings.xml><?xml version="1.0" encoding="utf-8"?>
<sst xmlns="http://schemas.openxmlformats.org/spreadsheetml/2006/main" count="64" uniqueCount="38">
  <si>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</si>
  <si>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</si>
  <si>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</si>
  <si>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</si>
  <si>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</si>
  <si>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</si>
  <si>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</si>
  <si>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</si>
  <si>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t>упак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</si>
  <si>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</si>
  <si>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</si>
  <si>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</si>
  <si>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</si>
  <si>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</si>
  <si>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рул</t>
  </si>
  <si>
    <t>Средство дезинфицирующее 1л</t>
  </si>
  <si>
    <t>Средство дезинфицирующее 0,75л</t>
  </si>
  <si>
    <t>Средство дезинфицирующее (кожный антисептик) 1л УМР</t>
  </si>
  <si>
    <t>Средство дезинфицирующее (кожный антисептик) 1л</t>
  </si>
  <si>
    <t>Мыло жидкое  с антибактериальным эффектом (1 л) УМР</t>
  </si>
  <si>
    <t>Средство дезинфицирующее  1 л</t>
  </si>
  <si>
    <t>Средство дезинфицирующее (Салфетки) (70шт)</t>
  </si>
  <si>
    <t>Средство дезинфицирующее (Салфетки) (100шт)</t>
  </si>
  <si>
    <t>Сменный блок безворсовых салфеток для, 200 шт.</t>
  </si>
  <si>
    <t>Средство для обработки рук 1 л</t>
  </si>
  <si>
    <t>Средство для обработки рук 0,5 л</t>
  </si>
  <si>
    <t>Индикатор экспресс-контроля концентраций рабочих растворов дезинфицирующего средства, 100 шт.</t>
  </si>
  <si>
    <t>Дезинфицирующее средство 5л</t>
  </si>
  <si>
    <t>Поставка дезинфицирующих средств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</si>
  <si>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</si>
  <si>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1 695 036,12 рублей </t>
    </r>
    <r>
      <rPr>
        <sz val="12"/>
        <rFont val="Times New Roman"/>
        <family val="1"/>
        <charset val="204"/>
      </rPr>
      <t>(Один миллион шестьсот девяносто пять тысяч тридцать шесть рублей 12 копеек).</t>
    </r>
  </si>
  <si>
    <t>Цена за ед. изм. с НДС, руб.</t>
  </si>
  <si>
    <t>Источник 1
 КП №107 от 19.09.2022</t>
  </si>
  <si>
    <t>Ст-сть с НДС, руб.</t>
  </si>
  <si>
    <t>Источник 2
КП №306 от 12.09.2022</t>
  </si>
  <si>
    <t>Источник 3 
КП №22008984 от 16.09.2022</t>
  </si>
  <si>
    <t>Средство для обработки рук 200 мл</t>
  </si>
  <si>
    <t>Дезинфицирующее средство 1,5 кг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</si>
</sst>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7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3" fontId="2" fillId="9" borderId="0" xfId="0" applyNumberFormat="1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 wrapText="1"/>
    </xf>
    <xf numFmtId="4" fontId="20" fillId="0" borderId="6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44300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96575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649200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782550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486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1743075</xdr:rowOff>
    </xdr:from>
    <xdr:to>
      <xdr:col>13</xdr:col>
      <xdr:colOff>1390650</xdr:colOff>
      <xdr:row>8</xdr:row>
      <xdr:rowOff>647700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1743075</xdr:rowOff>
    </xdr:from>
    <xdr:to>
      <xdr:col>13</xdr:col>
      <xdr:colOff>1390650</xdr:colOff>
      <xdr:row>9</xdr:row>
      <xdr:rowOff>1295400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297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1743075</xdr:rowOff>
    </xdr:from>
    <xdr:to>
      <xdr:col>13</xdr:col>
      <xdr:colOff>1390650</xdr:colOff>
      <xdr:row>10</xdr:row>
      <xdr:rowOff>1295400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329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1743075</xdr:rowOff>
    </xdr:from>
    <xdr:to>
      <xdr:col>13</xdr:col>
      <xdr:colOff>1390650</xdr:colOff>
      <xdr:row>11</xdr:row>
      <xdr:rowOff>1295400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361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1743075</xdr:rowOff>
    </xdr:from>
    <xdr:to>
      <xdr:col>13</xdr:col>
      <xdr:colOff>1390650</xdr:colOff>
      <xdr:row>12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378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1743075</xdr:rowOff>
    </xdr:from>
    <xdr:to>
      <xdr:col>13</xdr:col>
      <xdr:colOff>1390650</xdr:colOff>
      <xdr:row>13</xdr:row>
      <xdr:rowOff>1295400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4105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1743075</xdr:rowOff>
    </xdr:from>
    <xdr:to>
      <xdr:col>13</xdr:col>
      <xdr:colOff>1390650</xdr:colOff>
      <xdr:row>14</xdr:row>
      <xdr:rowOff>647700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4429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1743075</xdr:rowOff>
    </xdr:from>
    <xdr:to>
      <xdr:col>13</xdr:col>
      <xdr:colOff>1390650</xdr:colOff>
      <xdr:row>15</xdr:row>
      <xdr:rowOff>1295400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1743075</xdr:rowOff>
    </xdr:from>
    <xdr:to>
      <xdr:col>13</xdr:col>
      <xdr:colOff>1390650</xdr:colOff>
      <xdr:row>16</xdr:row>
      <xdr:rowOff>1295400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96800" y="5076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30"/>
  <sheetViews>
    <sheetView tabSelected="1" zoomScale="150" zoomScaleNormal="130" workbookViewId="0">
      <selection activeCell="E22" sqref="E22"/>
    </sheetView>
  </sheetViews>
  <sheetFormatPr defaultRowHeight="12.75"/>
  <cols>
    <col min="1" max="1" width="6.85546875" style="2" customWidth="1"/>
    <col min="2" max="2" width="31.42578125" style="3" customWidth="1"/>
    <col min="3" max="3" width="11.85546875" style="3" customWidth="1"/>
    <col min="4" max="4" width="8.85546875" style="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75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51">
      <c r="A3" s="35" t="s">
        <v>1</v>
      </c>
      <c r="B3" s="36" t="s">
        <v>12</v>
      </c>
      <c r="C3" s="35" t="s">
        <v>7</v>
      </c>
      <c r="D3" s="33" t="s">
        <v>6</v>
      </c>
      <c r="E3" s="32" t="s">
        <v>2</v>
      </c>
      <c r="F3" s="32"/>
      <c r="G3" s="32"/>
      <c r="H3" s="32"/>
      <c r="I3" s="32"/>
      <c r="J3" s="32"/>
      <c r="K3" s="32" t="s">
        <v>3</v>
      </c>
      <c r="L3" s="32"/>
      <c r="M3" s="32"/>
      <c r="N3" s="10" t="s">
        <v>4</v>
      </c>
    </row>
    <row r="4" spans="1:14" ht="45.75" customHeight="1">
      <c r="A4" s="35"/>
      <c r="B4" s="36"/>
      <c r="C4" s="35"/>
      <c r="D4" s="33"/>
      <c r="E4" s="10" t="s">
        <v>31</v>
      </c>
      <c r="F4" s="10" t="s">
        <v>33</v>
      </c>
      <c r="G4" s="10" t="s">
        <v>31</v>
      </c>
      <c r="H4" s="10" t="s">
        <v>33</v>
      </c>
      <c r="I4" s="10" t="s">
        <v>31</v>
      </c>
      <c r="J4" s="10" t="s">
        <v>33</v>
      </c>
      <c r="K4" s="24" t="s">
        <v>9</v>
      </c>
      <c r="L4" s="24" t="s">
        <v>5</v>
      </c>
      <c r="M4" s="24" t="s">
        <v>10</v>
      </c>
      <c r="N4" s="26" t="s">
        <v>29</v>
      </c>
    </row>
    <row r="5" spans="1:14" ht="29.25" customHeight="1">
      <c r="A5" s="35"/>
      <c r="B5" s="36"/>
      <c r="C5" s="35"/>
      <c r="D5" s="33"/>
      <c r="E5" s="28" t="s">
        <v>32</v>
      </c>
      <c r="F5" s="29"/>
      <c r="G5" s="28" t="s">
        <v>34</v>
      </c>
      <c r="H5" s="29"/>
      <c r="I5" s="28" t="s">
        <v>35</v>
      </c>
      <c r="J5" s="29"/>
      <c r="K5" s="25"/>
      <c r="L5" s="25"/>
      <c r="M5" s="25"/>
      <c r="N5" s="27"/>
    </row>
    <row r="6" spans="1:14">
      <c r="A6" s="11">
        <v>1</v>
      </c>
      <c r="B6" s="23" t="s">
        <v>15</v>
      </c>
      <c r="C6" s="20" t="s">
        <v>13</v>
      </c>
      <c r="D6" s="21">
        <v>500</v>
      </c>
      <c r="E6" s="22">
        <v>730</v>
      </c>
      <c r="F6" s="12">
        <f>D6*E6</f>
        <v>365000</v>
      </c>
      <c r="G6" s="22">
        <v>750</v>
      </c>
      <c r="H6" s="12">
        <f t="shared" ref="H6:H25" si="0">G6*D6</f>
        <v>375000</v>
      </c>
      <c r="I6" s="22">
        <v>690</v>
      </c>
      <c r="J6" s="12">
        <f t="shared" ref="J6:J25" si="1">I6*D6</f>
        <v>345000</v>
      </c>
      <c r="K6" s="12">
        <f>(E6+G6+I6)/3</f>
        <v>723.33333333333337</v>
      </c>
      <c r="L6" s="9">
        <f>STDEV(E6,G6,I6)</f>
        <v>30.550504633039569</v>
      </c>
      <c r="M6" s="13">
        <f>L6/K6</f>
        <v>4.2235720690838113E-2</v>
      </c>
      <c r="N6" s="14">
        <f>ROUND(K6,2)*D6</f>
        <v>361665</v>
      </c>
    </row>
    <row r="7" spans="1:14" s="6" customFormat="1">
      <c r="A7" s="11">
        <v>2</v>
      </c>
      <c r="B7" s="23" t="s">
        <v>15</v>
      </c>
      <c r="C7" s="20" t="s">
        <v>13</v>
      </c>
      <c r="D7" s="21">
        <v>400</v>
      </c>
      <c r="E7" s="22">
        <v>550</v>
      </c>
      <c r="F7" s="12">
        <f t="shared" ref="F7:F25" si="2">D7*E7</f>
        <v>220000</v>
      </c>
      <c r="G7" s="22">
        <v>560</v>
      </c>
      <c r="H7" s="12">
        <f t="shared" si="0"/>
        <v>224000</v>
      </c>
      <c r="I7" s="22">
        <v>510</v>
      </c>
      <c r="J7" s="12">
        <f t="shared" si="1"/>
        <v>204000</v>
      </c>
      <c r="K7" s="12">
        <f t="shared" ref="K7:K25" si="3">(E7+G7+I7)/3</f>
        <v>540</v>
      </c>
      <c r="L7" s="9">
        <f t="shared" ref="L7:L25" si="4">STDEV(E7,G7,I7)</f>
        <v>26.457513110645905</v>
      </c>
      <c r="M7" s="13">
        <f t="shared" ref="M7:M25" si="5">L7/K7</f>
        <v>4.899539464934427E-2</v>
      </c>
      <c r="N7" s="14">
        <f t="shared" ref="N7:N25" si="6">ROUND(K7,2)*D7</f>
        <v>216000</v>
      </c>
    </row>
    <row r="8" spans="1:14" s="6" customFormat="1">
      <c r="A8" s="11">
        <v>3</v>
      </c>
      <c r="B8" s="23" t="s">
        <v>15</v>
      </c>
      <c r="C8" s="20" t="s">
        <v>13</v>
      </c>
      <c r="D8" s="21">
        <v>200</v>
      </c>
      <c r="E8" s="22">
        <v>545</v>
      </c>
      <c r="F8" s="12">
        <f t="shared" si="2"/>
        <v>109000</v>
      </c>
      <c r="G8" s="22">
        <v>570</v>
      </c>
      <c r="H8" s="12">
        <f t="shared" si="0"/>
        <v>114000</v>
      </c>
      <c r="I8" s="22">
        <v>520</v>
      </c>
      <c r="J8" s="12">
        <f t="shared" si="1"/>
        <v>104000</v>
      </c>
      <c r="K8" s="12">
        <f t="shared" si="3"/>
        <v>545</v>
      </c>
      <c r="L8" s="9">
        <f t="shared" si="4"/>
        <v>25</v>
      </c>
      <c r="M8" s="13">
        <f t="shared" si="5"/>
        <v>4.5871559633027525E-2</v>
      </c>
      <c r="N8" s="14">
        <f t="shared" si="6"/>
        <v>109000</v>
      </c>
    </row>
    <row r="9" spans="1:14" s="6" customFormat="1">
      <c r="A9" s="11">
        <v>4</v>
      </c>
      <c r="B9" s="23" t="s">
        <v>16</v>
      </c>
      <c r="C9" s="20" t="s">
        <v>13</v>
      </c>
      <c r="D9" s="21">
        <v>175</v>
      </c>
      <c r="E9" s="22">
        <v>497</v>
      </c>
      <c r="F9" s="12">
        <f t="shared" si="2"/>
        <v>86975</v>
      </c>
      <c r="G9" s="22">
        <v>520</v>
      </c>
      <c r="H9" s="12">
        <f t="shared" si="0"/>
        <v>91000</v>
      </c>
      <c r="I9" s="22">
        <v>470</v>
      </c>
      <c r="J9" s="12">
        <f t="shared" si="1"/>
        <v>82250</v>
      </c>
      <c r="K9" s="12">
        <f t="shared" si="3"/>
        <v>495.66666666666669</v>
      </c>
      <c r="L9" s="9">
        <f t="shared" si="4"/>
        <v>25.026652459594231</v>
      </c>
      <c r="M9" s="13">
        <f t="shared" si="5"/>
        <v>5.049089265553644E-2</v>
      </c>
      <c r="N9" s="14">
        <f t="shared" si="6"/>
        <v>86742.25</v>
      </c>
    </row>
    <row r="10" spans="1:14" s="6" customFormat="1" ht="25.5">
      <c r="A10" s="11">
        <v>5</v>
      </c>
      <c r="B10" s="23" t="s">
        <v>17</v>
      </c>
      <c r="C10" s="20" t="s">
        <v>13</v>
      </c>
      <c r="D10" s="21">
        <v>300</v>
      </c>
      <c r="E10" s="22">
        <v>517</v>
      </c>
      <c r="F10" s="12">
        <f t="shared" si="2"/>
        <v>155100</v>
      </c>
      <c r="G10" s="22">
        <v>520</v>
      </c>
      <c r="H10" s="12">
        <f t="shared" si="0"/>
        <v>156000</v>
      </c>
      <c r="I10" s="22">
        <v>480</v>
      </c>
      <c r="J10" s="12">
        <f t="shared" si="1"/>
        <v>144000</v>
      </c>
      <c r="K10" s="12">
        <f t="shared" si="3"/>
        <v>505.66666666666669</v>
      </c>
      <c r="L10" s="9">
        <f t="shared" si="4"/>
        <v>22.278539748675495</v>
      </c>
      <c r="M10" s="13">
        <f t="shared" si="5"/>
        <v>4.4057758237327938E-2</v>
      </c>
      <c r="N10" s="14">
        <f t="shared" si="6"/>
        <v>151701</v>
      </c>
    </row>
    <row r="11" spans="1:14" s="6" customFormat="1" ht="25.5">
      <c r="A11" s="11">
        <v>6</v>
      </c>
      <c r="B11" s="23" t="s">
        <v>18</v>
      </c>
      <c r="C11" s="20" t="s">
        <v>13</v>
      </c>
      <c r="D11" s="21">
        <v>125</v>
      </c>
      <c r="E11" s="22">
        <v>602</v>
      </c>
      <c r="F11" s="12">
        <f t="shared" si="2"/>
        <v>75250</v>
      </c>
      <c r="G11" s="22">
        <v>620</v>
      </c>
      <c r="H11" s="12">
        <f t="shared" si="0"/>
        <v>77500</v>
      </c>
      <c r="I11" s="22">
        <v>575</v>
      </c>
      <c r="J11" s="12">
        <f t="shared" si="1"/>
        <v>71875</v>
      </c>
      <c r="K11" s="12">
        <f t="shared" si="3"/>
        <v>599</v>
      </c>
      <c r="L11" s="9">
        <f t="shared" si="4"/>
        <v>22.649503305812249</v>
      </c>
      <c r="M11" s="13">
        <f t="shared" si="5"/>
        <v>3.7812192497182387E-2</v>
      </c>
      <c r="N11" s="14">
        <f t="shared" si="6"/>
        <v>74875</v>
      </c>
    </row>
    <row r="12" spans="1:14" s="6" customFormat="1" ht="25.5">
      <c r="A12" s="11">
        <v>7</v>
      </c>
      <c r="B12" s="23" t="s">
        <v>19</v>
      </c>
      <c r="C12" s="20" t="s">
        <v>13</v>
      </c>
      <c r="D12" s="21">
        <v>100</v>
      </c>
      <c r="E12" s="22">
        <v>270</v>
      </c>
      <c r="F12" s="12">
        <f t="shared" si="2"/>
        <v>27000</v>
      </c>
      <c r="G12" s="22">
        <v>270</v>
      </c>
      <c r="H12" s="12">
        <f t="shared" si="0"/>
        <v>27000</v>
      </c>
      <c r="I12" s="22">
        <v>255</v>
      </c>
      <c r="J12" s="12">
        <f t="shared" si="1"/>
        <v>25500</v>
      </c>
      <c r="K12" s="12">
        <f t="shared" si="3"/>
        <v>265</v>
      </c>
      <c r="L12" s="9">
        <f t="shared" si="4"/>
        <v>8.6602540378443873</v>
      </c>
      <c r="M12" s="13">
        <f t="shared" si="5"/>
        <v>3.2680203916393917E-2</v>
      </c>
      <c r="N12" s="14">
        <f t="shared" si="6"/>
        <v>26500</v>
      </c>
    </row>
    <row r="13" spans="1:14" s="6" customFormat="1">
      <c r="A13" s="11">
        <v>8</v>
      </c>
      <c r="B13" s="23" t="s">
        <v>20</v>
      </c>
      <c r="C13" s="20" t="s">
        <v>13</v>
      </c>
      <c r="D13" s="21">
        <v>150</v>
      </c>
      <c r="E13" s="22">
        <v>1487</v>
      </c>
      <c r="F13" s="12">
        <f t="shared" si="2"/>
        <v>223050</v>
      </c>
      <c r="G13" s="22">
        <v>1510</v>
      </c>
      <c r="H13" s="12">
        <f t="shared" si="0"/>
        <v>226500</v>
      </c>
      <c r="I13" s="22">
        <v>1380</v>
      </c>
      <c r="J13" s="12">
        <f t="shared" si="1"/>
        <v>207000</v>
      </c>
      <c r="K13" s="12">
        <f t="shared" si="3"/>
        <v>1459</v>
      </c>
      <c r="L13" s="9">
        <f t="shared" si="4"/>
        <v>69.375788283809797</v>
      </c>
      <c r="M13" s="13">
        <f t="shared" si="5"/>
        <v>4.7550231860047837E-2</v>
      </c>
      <c r="N13" s="14">
        <f t="shared" si="6"/>
        <v>218850</v>
      </c>
    </row>
    <row r="14" spans="1:14" s="6" customFormat="1" ht="25.5">
      <c r="A14" s="11">
        <v>9</v>
      </c>
      <c r="B14" s="23" t="s">
        <v>21</v>
      </c>
      <c r="C14" s="20" t="s">
        <v>13</v>
      </c>
      <c r="D14" s="21">
        <v>20</v>
      </c>
      <c r="E14" s="22">
        <v>338</v>
      </c>
      <c r="F14" s="12">
        <f t="shared" si="2"/>
        <v>6760</v>
      </c>
      <c r="G14" s="22">
        <v>340</v>
      </c>
      <c r="H14" s="12">
        <f t="shared" si="0"/>
        <v>6800</v>
      </c>
      <c r="I14" s="22">
        <v>320</v>
      </c>
      <c r="J14" s="12">
        <f t="shared" si="1"/>
        <v>6400</v>
      </c>
      <c r="K14" s="12">
        <f t="shared" si="3"/>
        <v>332.66666666666669</v>
      </c>
      <c r="L14" s="9">
        <f t="shared" si="4"/>
        <v>11.015141094572645</v>
      </c>
      <c r="M14" s="13">
        <f t="shared" si="5"/>
        <v>3.3111646576871677E-2</v>
      </c>
      <c r="N14" s="14">
        <f t="shared" si="6"/>
        <v>6653.4000000000005</v>
      </c>
    </row>
    <row r="15" spans="1:14" ht="25.5">
      <c r="A15" s="11">
        <v>10</v>
      </c>
      <c r="B15" s="23" t="s">
        <v>22</v>
      </c>
      <c r="C15" s="20" t="s">
        <v>8</v>
      </c>
      <c r="D15" s="21">
        <v>50</v>
      </c>
      <c r="E15" s="22">
        <v>1002</v>
      </c>
      <c r="F15" s="12">
        <f t="shared" si="2"/>
        <v>50100</v>
      </c>
      <c r="G15" s="22">
        <v>1010</v>
      </c>
      <c r="H15" s="12">
        <f t="shared" si="0"/>
        <v>50500</v>
      </c>
      <c r="I15" s="22">
        <v>930</v>
      </c>
      <c r="J15" s="12">
        <f t="shared" si="1"/>
        <v>46500</v>
      </c>
      <c r="K15" s="12">
        <f t="shared" si="3"/>
        <v>980.66666666666663</v>
      </c>
      <c r="L15" s="9">
        <f t="shared" si="4"/>
        <v>44.060564378287935</v>
      </c>
      <c r="M15" s="13">
        <f t="shared" si="5"/>
        <v>4.4929195491116181E-2</v>
      </c>
      <c r="N15" s="14">
        <f t="shared" si="6"/>
        <v>49033.5</v>
      </c>
    </row>
    <row r="16" spans="1:14" ht="25.5">
      <c r="A16" s="11">
        <v>11</v>
      </c>
      <c r="B16" s="23" t="s">
        <v>23</v>
      </c>
      <c r="C16" s="20" t="s">
        <v>14</v>
      </c>
      <c r="D16" s="21">
        <v>300</v>
      </c>
      <c r="E16" s="22">
        <v>427</v>
      </c>
      <c r="F16" s="12">
        <f t="shared" si="2"/>
        <v>128100</v>
      </c>
      <c r="G16" s="22">
        <v>440</v>
      </c>
      <c r="H16" s="12">
        <f t="shared" si="0"/>
        <v>132000</v>
      </c>
      <c r="I16" s="22">
        <v>400</v>
      </c>
      <c r="J16" s="12">
        <f t="shared" si="1"/>
        <v>120000</v>
      </c>
      <c r="K16" s="12">
        <f t="shared" si="3"/>
        <v>422.33333333333331</v>
      </c>
      <c r="L16" s="9">
        <f t="shared" si="4"/>
        <v>20.404247923736712</v>
      </c>
      <c r="M16" s="13">
        <f t="shared" si="5"/>
        <v>4.831313636243894E-2</v>
      </c>
      <c r="N16" s="14">
        <f t="shared" si="6"/>
        <v>126699</v>
      </c>
    </row>
    <row r="17" spans="1:15" ht="25.5">
      <c r="A17" s="11">
        <v>12</v>
      </c>
      <c r="B17" s="23" t="s">
        <v>21</v>
      </c>
      <c r="C17" s="20" t="s">
        <v>13</v>
      </c>
      <c r="D17" s="21">
        <v>100</v>
      </c>
      <c r="E17" s="22">
        <v>354</v>
      </c>
      <c r="F17" s="12">
        <f t="shared" si="2"/>
        <v>35400</v>
      </c>
      <c r="G17" s="22">
        <v>360</v>
      </c>
      <c r="H17" s="12">
        <f t="shared" si="0"/>
        <v>36000</v>
      </c>
      <c r="I17" s="22">
        <v>335</v>
      </c>
      <c r="J17" s="12">
        <f t="shared" si="1"/>
        <v>33500</v>
      </c>
      <c r="K17" s="12">
        <f t="shared" si="3"/>
        <v>349.66666666666669</v>
      </c>
      <c r="L17" s="9">
        <f t="shared" si="4"/>
        <v>13.051181300301634</v>
      </c>
      <c r="M17" s="13">
        <f t="shared" si="5"/>
        <v>3.7324636702483219E-2</v>
      </c>
      <c r="N17" s="14">
        <f t="shared" si="6"/>
        <v>34967</v>
      </c>
    </row>
    <row r="18" spans="1:15">
      <c r="A18" s="11">
        <v>13</v>
      </c>
      <c r="B18" s="23" t="s">
        <v>24</v>
      </c>
      <c r="C18" s="20" t="s">
        <v>13</v>
      </c>
      <c r="D18" s="21">
        <v>25</v>
      </c>
      <c r="E18" s="22">
        <v>280</v>
      </c>
      <c r="F18" s="12">
        <f t="shared" si="2"/>
        <v>7000</v>
      </c>
      <c r="G18" s="22">
        <v>280</v>
      </c>
      <c r="H18" s="12">
        <f t="shared" si="0"/>
        <v>7000</v>
      </c>
      <c r="I18" s="22">
        <v>265</v>
      </c>
      <c r="J18" s="12">
        <f t="shared" si="1"/>
        <v>6625</v>
      </c>
      <c r="K18" s="12">
        <f t="shared" si="3"/>
        <v>275</v>
      </c>
      <c r="L18" s="9">
        <f t="shared" si="4"/>
        <v>8.6602540378443873</v>
      </c>
      <c r="M18" s="13">
        <f t="shared" si="5"/>
        <v>3.1491832864888679E-2</v>
      </c>
      <c r="N18" s="14">
        <f t="shared" si="6"/>
        <v>6875</v>
      </c>
    </row>
    <row r="19" spans="1:15">
      <c r="A19" s="11">
        <v>14</v>
      </c>
      <c r="B19" s="23" t="s">
        <v>25</v>
      </c>
      <c r="C19" s="20" t="s">
        <v>13</v>
      </c>
      <c r="D19" s="21">
        <v>10</v>
      </c>
      <c r="E19" s="22">
        <v>395</v>
      </c>
      <c r="F19" s="12">
        <f t="shared" si="2"/>
        <v>3950</v>
      </c>
      <c r="G19" s="22">
        <v>400</v>
      </c>
      <c r="H19" s="12">
        <f t="shared" si="0"/>
        <v>4000</v>
      </c>
      <c r="I19" s="22">
        <v>370</v>
      </c>
      <c r="J19" s="12">
        <f t="shared" si="1"/>
        <v>3700</v>
      </c>
      <c r="K19" s="12">
        <f t="shared" si="3"/>
        <v>388.33333333333331</v>
      </c>
      <c r="L19" s="9">
        <f t="shared" si="4"/>
        <v>16.072751268321895</v>
      </c>
      <c r="M19" s="13">
        <f t="shared" si="5"/>
        <v>4.1389059060056382E-2</v>
      </c>
      <c r="N19" s="14">
        <f t="shared" si="6"/>
        <v>3883.2999999999997</v>
      </c>
    </row>
    <row r="20" spans="1:15">
      <c r="A20" s="11">
        <v>15</v>
      </c>
      <c r="B20" s="23" t="s">
        <v>36</v>
      </c>
      <c r="C20" s="20" t="s">
        <v>13</v>
      </c>
      <c r="D20" s="21">
        <v>100</v>
      </c>
      <c r="E20" s="22">
        <v>187</v>
      </c>
      <c r="F20" s="12">
        <f t="shared" si="2"/>
        <v>18700</v>
      </c>
      <c r="G20" s="22">
        <v>190</v>
      </c>
      <c r="H20" s="12">
        <f t="shared" si="0"/>
        <v>19000</v>
      </c>
      <c r="I20" s="22">
        <v>175</v>
      </c>
      <c r="J20" s="12">
        <f t="shared" si="1"/>
        <v>17500</v>
      </c>
      <c r="K20" s="12">
        <f t="shared" si="3"/>
        <v>184</v>
      </c>
      <c r="L20" s="9">
        <f t="shared" si="4"/>
        <v>7.9372539331937721</v>
      </c>
      <c r="M20" s="13">
        <f t="shared" si="5"/>
        <v>4.3137249636922677E-2</v>
      </c>
      <c r="N20" s="14">
        <f t="shared" si="6"/>
        <v>18400</v>
      </c>
      <c r="O20" s="4"/>
    </row>
    <row r="21" spans="1:15">
      <c r="A21" s="11">
        <v>16</v>
      </c>
      <c r="B21" s="23" t="s">
        <v>37</v>
      </c>
      <c r="C21" s="20" t="s">
        <v>13</v>
      </c>
      <c r="D21" s="21">
        <v>30</v>
      </c>
      <c r="E21" s="22">
        <v>5963</v>
      </c>
      <c r="F21" s="12">
        <f t="shared" si="2"/>
        <v>178890</v>
      </c>
      <c r="G21" s="22">
        <v>6100</v>
      </c>
      <c r="H21" s="12">
        <f t="shared" si="0"/>
        <v>183000</v>
      </c>
      <c r="I21" s="22">
        <v>5637.6</v>
      </c>
      <c r="J21" s="12">
        <f t="shared" si="1"/>
        <v>169128</v>
      </c>
      <c r="K21" s="12">
        <f t="shared" si="3"/>
        <v>5900.2</v>
      </c>
      <c r="L21" s="9">
        <f t="shared" si="4"/>
        <v>237.51067344439016</v>
      </c>
      <c r="M21" s="13">
        <f t="shared" si="5"/>
        <v>4.0254681781022705E-2</v>
      </c>
      <c r="N21" s="14">
        <f t="shared" si="6"/>
        <v>177006</v>
      </c>
    </row>
    <row r="22" spans="1:15" ht="51">
      <c r="A22" s="11">
        <v>17</v>
      </c>
      <c r="B22" s="23" t="s">
        <v>26</v>
      </c>
      <c r="C22" s="20" t="s">
        <v>8</v>
      </c>
      <c r="D22" s="21">
        <v>2</v>
      </c>
      <c r="E22" s="22">
        <v>855</v>
      </c>
      <c r="F22" s="12">
        <f t="shared" si="2"/>
        <v>1710</v>
      </c>
      <c r="G22" s="22">
        <v>860</v>
      </c>
      <c r="H22" s="12">
        <f t="shared" si="0"/>
        <v>1720</v>
      </c>
      <c r="I22" s="22">
        <v>800</v>
      </c>
      <c r="J22" s="12">
        <f t="shared" si="1"/>
        <v>1600</v>
      </c>
      <c r="K22" s="12">
        <f t="shared" si="3"/>
        <v>838.33333333333337</v>
      </c>
      <c r="L22" s="9">
        <f t="shared" si="4"/>
        <v>33.291640592395801</v>
      </c>
      <c r="M22" s="13">
        <f t="shared" si="5"/>
        <v>3.9711698519756422E-2</v>
      </c>
      <c r="N22" s="14">
        <f t="shared" si="6"/>
        <v>1676.66</v>
      </c>
      <c r="O22" s="4"/>
    </row>
    <row r="23" spans="1:15" ht="51">
      <c r="A23" s="11">
        <v>18</v>
      </c>
      <c r="B23" s="23" t="s">
        <v>26</v>
      </c>
      <c r="C23" s="20" t="s">
        <v>8</v>
      </c>
      <c r="D23" s="21">
        <v>2</v>
      </c>
      <c r="E23" s="22">
        <v>855</v>
      </c>
      <c r="F23" s="12">
        <f t="shared" si="2"/>
        <v>1710</v>
      </c>
      <c r="G23" s="22">
        <v>870</v>
      </c>
      <c r="H23" s="12">
        <f t="shared" si="0"/>
        <v>1740</v>
      </c>
      <c r="I23" s="22">
        <v>800</v>
      </c>
      <c r="J23" s="12">
        <f t="shared" si="1"/>
        <v>1600</v>
      </c>
      <c r="K23" s="12">
        <f t="shared" si="3"/>
        <v>841.66666666666663</v>
      </c>
      <c r="L23" s="9">
        <f t="shared" si="4"/>
        <v>36.855573979158912</v>
      </c>
      <c r="M23" s="13">
        <f t="shared" si="5"/>
        <v>4.3788800767317518E-2</v>
      </c>
      <c r="N23" s="14">
        <f t="shared" si="6"/>
        <v>1683.34</v>
      </c>
      <c r="O23" s="4"/>
    </row>
    <row r="24" spans="1:15">
      <c r="A24" s="11">
        <v>19</v>
      </c>
      <c r="B24" s="23" t="s">
        <v>27</v>
      </c>
      <c r="C24" s="20" t="s">
        <v>13</v>
      </c>
      <c r="D24" s="21">
        <v>1</v>
      </c>
      <c r="E24" s="22">
        <v>14979</v>
      </c>
      <c r="F24" s="12">
        <f t="shared" si="2"/>
        <v>14979</v>
      </c>
      <c r="G24" s="22">
        <v>15190</v>
      </c>
      <c r="H24" s="12">
        <f t="shared" si="0"/>
        <v>15190</v>
      </c>
      <c r="I24" s="22">
        <v>13900</v>
      </c>
      <c r="J24" s="12">
        <f t="shared" si="1"/>
        <v>13900</v>
      </c>
      <c r="K24" s="12">
        <f t="shared" si="3"/>
        <v>14689.666666666666</v>
      </c>
      <c r="L24" s="9">
        <f t="shared" si="4"/>
        <v>691.96122242024046</v>
      </c>
      <c r="M24" s="13">
        <f t="shared" si="5"/>
        <v>4.7105304573753011E-2</v>
      </c>
      <c r="N24" s="14">
        <f t="shared" si="6"/>
        <v>14689.67</v>
      </c>
    </row>
    <row r="25" spans="1:15">
      <c r="A25" s="11">
        <v>20</v>
      </c>
      <c r="B25" s="23" t="s">
        <v>27</v>
      </c>
      <c r="C25" s="20" t="s">
        <v>13</v>
      </c>
      <c r="D25" s="21">
        <v>1</v>
      </c>
      <c r="E25" s="22">
        <v>8298</v>
      </c>
      <c r="F25" s="12">
        <f t="shared" si="2"/>
        <v>8298</v>
      </c>
      <c r="G25" s="22">
        <v>8410</v>
      </c>
      <c r="H25" s="12">
        <f t="shared" si="0"/>
        <v>8410</v>
      </c>
      <c r="I25" s="22">
        <v>7700</v>
      </c>
      <c r="J25" s="12">
        <f t="shared" si="1"/>
        <v>7700</v>
      </c>
      <c r="K25" s="12">
        <f t="shared" si="3"/>
        <v>8136</v>
      </c>
      <c r="L25" s="9">
        <f t="shared" si="4"/>
        <v>381.71717278634452</v>
      </c>
      <c r="M25" s="13">
        <f t="shared" si="5"/>
        <v>4.6917056635489743E-2</v>
      </c>
      <c r="N25" s="14">
        <f t="shared" si="6"/>
        <v>8136</v>
      </c>
      <c r="O25" s="4"/>
    </row>
    <row r="26" spans="1:15">
      <c r="A26" s="15"/>
      <c r="B26" s="19" t="s">
        <v>11</v>
      </c>
      <c r="C26" s="16"/>
      <c r="D26" s="17"/>
      <c r="E26" s="18"/>
      <c r="F26" s="18">
        <f>SUM(F6:F25)</f>
        <v>1716972</v>
      </c>
      <c r="G26" s="18"/>
      <c r="H26" s="18">
        <f>SUM(H6:H25)</f>
        <v>1756360</v>
      </c>
      <c r="I26" s="18"/>
      <c r="J26" s="18">
        <f>SUM(J6:J25)</f>
        <v>1611778</v>
      </c>
      <c r="K26" s="18"/>
      <c r="L26" s="18"/>
      <c r="M26" s="18"/>
      <c r="N26" s="18">
        <f>SUM(N6:N25)</f>
        <v>1695036.1199999999</v>
      </c>
    </row>
    <row r="30" spans="1:15" ht="15.75">
      <c r="A30" s="8"/>
      <c r="B30" s="31" t="s">
        <v>30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mergeCells count="16">
    <mergeCell ref="A1:N1"/>
    <mergeCell ref="B30:N3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2022-09-29T08:30:48Z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