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НМЦК!$A$6:$N$34</definedName>
    <definedName name="_xlnm.Print_Area" localSheetId="0">НМЦК!$A$1:$N$40</definedName>
  </definedNames>
  <calcPr calcId="114210"/>
</workbook>
</file>

<file path=xl/calcChain.xml><?xml version="1.0" encoding="utf-8"?>
<calcChain xmlns="http://schemas.openxmlformats.org/spreadsheetml/2006/main">
  <c r="F6" i="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K7"/>
  <c r="N7"/>
  <c r="K8"/>
  <c r="N8"/>
  <c r="K9"/>
  <c r="N9"/>
  <c r="K10"/>
  <c r="N10"/>
  <c r="K11"/>
  <c r="N11"/>
  <c r="K12"/>
  <c r="N12"/>
  <c r="K13"/>
  <c r="N13"/>
  <c r="K14"/>
  <c r="N14"/>
  <c r="K15"/>
  <c r="N15"/>
  <c r="K16"/>
  <c r="N16"/>
  <c r="K17"/>
  <c r="N17"/>
  <c r="K18"/>
  <c r="N18"/>
  <c r="K19"/>
  <c r="N19"/>
  <c r="K20"/>
  <c r="N20"/>
  <c r="K21"/>
  <c r="N21"/>
  <c r="K22"/>
  <c r="N22"/>
  <c r="K23"/>
  <c r="N23"/>
  <c r="K24"/>
  <c r="N24"/>
  <c r="K25"/>
  <c r="N25"/>
  <c r="K26"/>
  <c r="N26"/>
  <c r="K27"/>
  <c r="N27"/>
  <c r="K28"/>
  <c r="N28"/>
  <c r="K29"/>
  <c r="N29"/>
  <c r="K30"/>
  <c r="N30"/>
  <c r="K31"/>
  <c r="N31"/>
  <c r="L7"/>
  <c r="M7"/>
  <c r="L8"/>
  <c r="M8"/>
  <c r="L9"/>
  <c r="M9"/>
  <c r="L10"/>
  <c r="M10"/>
  <c r="L11"/>
  <c r="M11"/>
  <c r="L12"/>
  <c r="M12"/>
  <c r="L13"/>
  <c r="M13"/>
  <c r="L14"/>
  <c r="M14"/>
  <c r="L15"/>
  <c r="M15"/>
  <c r="L16"/>
  <c r="M16"/>
  <c r="L17"/>
  <c r="M17"/>
  <c r="L18"/>
  <c r="M18"/>
  <c r="L19"/>
  <c r="M19"/>
  <c r="L20"/>
  <c r="M20"/>
  <c r="L21"/>
  <c r="M21"/>
  <c r="L22"/>
  <c r="M22"/>
  <c r="L23"/>
  <c r="M23"/>
  <c r="L24"/>
  <c r="M24"/>
  <c r="L25"/>
  <c r="M25"/>
  <c r="L26"/>
  <c r="M26"/>
  <c r="L27"/>
  <c r="M27"/>
  <c r="L28"/>
  <c r="M28"/>
  <c r="L29"/>
  <c r="M29"/>
  <c r="L30"/>
  <c r="M30"/>
  <c r="L31"/>
  <c r="M31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K6"/>
  <c r="L6"/>
  <c r="M6"/>
  <c r="N6"/>
  <c r="H6"/>
  <c r="J6"/>
  <c r="H32"/>
  <c r="J32"/>
  <c r="K32"/>
  <c r="L32"/>
  <c r="H33"/>
  <c r="J33"/>
  <c r="K33"/>
  <c r="N33"/>
  <c r="L33"/>
  <c r="H34"/>
  <c r="J34"/>
  <c r="K34"/>
  <c r="L34"/>
  <c r="J35"/>
  <c r="H35"/>
  <c r="M34"/>
  <c r="M32"/>
  <c r="M33"/>
  <c r="N34"/>
  <c r="N32"/>
  <c r="N35"/>
</calcChain>
</file>

<file path=xl/sharedStrings.xml><?xml version="1.0" encoding="utf-8"?>
<sst xmlns="http://schemas.openxmlformats.org/spreadsheetml/2006/main" count="82" uniqueCount="47">
  <si>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</si>
  <si>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</si>
  <si>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</si>
  <si>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</si>
  <si>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</si>
  <si>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</si>
  <si>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</si>
  <si>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</si>
  <si>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</si>
  <si>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</si>
  <si>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</si>
  <si>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</si>
  <si>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шт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</si>
  <si>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</si>
  <si>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</si>
  <si>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</si>
  <si>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Поставка мебели для поликлиники</t>
  </si>
  <si>
    <t xml:space="preserve">Стол рабочий </t>
  </si>
  <si>
    <t>Кресло врача</t>
  </si>
  <si>
    <t>Стул для пациента</t>
  </si>
  <si>
    <t>Шкаф для документов</t>
  </si>
  <si>
    <t>Тумба под аппаратуру</t>
  </si>
  <si>
    <t xml:space="preserve">Кушетка медицинская смотровая </t>
  </si>
  <si>
    <t xml:space="preserve">Стол лабораторный </t>
  </si>
  <si>
    <t xml:space="preserve">Столик для забора крови </t>
  </si>
  <si>
    <t xml:space="preserve">Столик инструментальный </t>
  </si>
  <si>
    <t xml:space="preserve">Стул лабораторный </t>
  </si>
  <si>
    <t xml:space="preserve">Шкаф для медикаментов </t>
  </si>
  <si>
    <t xml:space="preserve">Ширма медицинская </t>
  </si>
  <si>
    <t xml:space="preserve">Столик-гусь </t>
  </si>
  <si>
    <t xml:space="preserve">Кушетка медицинская с электроприводом </t>
  </si>
  <si>
    <t>Электроподъемный стол для офтальмолога</t>
  </si>
  <si>
    <t xml:space="preserve">Кушетка медицинская физиотерапевтическая </t>
  </si>
  <si>
    <t xml:space="preserve">Тумба физиотерапевтическая </t>
  </si>
  <si>
    <t>Стул физиотерапевтический</t>
  </si>
  <si>
    <t xml:space="preserve">Стеллаж медицинский </t>
  </si>
  <si>
    <t>Медицинский шкаф для одежды и хозинвентаря</t>
  </si>
  <si>
    <t>Шкаф для одежды</t>
  </si>
  <si>
    <t xml:space="preserve">Стол медицинский массажный </t>
  </si>
  <si>
    <t>Диван для ординаторской</t>
  </si>
  <si>
    <t>Диван трехместный</t>
  </si>
  <si>
    <t>Кресло</t>
  </si>
  <si>
    <t>Журнальный столик</t>
  </si>
  <si>
    <t>Источник 1
 КП № 1237 от 10.10.2022</t>
  </si>
  <si>
    <t>Источник 2
 КП № 914 от 10.10.2022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</si>
  <si>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13 324 866,67 рублей </t>
    </r>
    <r>
      <rPr>
        <sz val="12"/>
        <rFont val="Times New Roman"/>
        <family val="1"/>
        <charset val="204"/>
      </rPr>
      <t>(Тринадцать миллионов триста двадцать четыре тысячи восемьсот шесятьсят шесть рублей 67 копеек).</t>
    </r>
  </si>
  <si>
    <t>Источник 3
 КП № 0290 от 01.11.2022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</si>
</sst>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6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9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3" fillId="0" borderId="2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vertical="center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0" borderId="2" xfId="0" applyNumberFormat="1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90500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90500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905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9050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30</xdr:row>
      <xdr:rowOff>3486150</xdr:rowOff>
    </xdr:from>
    <xdr:to>
      <xdr:col>13</xdr:col>
      <xdr:colOff>1390650</xdr:colOff>
      <xdr:row>30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134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31</xdr:row>
      <xdr:rowOff>3486150</xdr:rowOff>
    </xdr:from>
    <xdr:to>
      <xdr:col>13</xdr:col>
      <xdr:colOff>1390650</xdr:colOff>
      <xdr:row>31</xdr:row>
      <xdr:rowOff>647700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296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32</xdr:row>
      <xdr:rowOff>0</xdr:rowOff>
    </xdr:from>
    <xdr:to>
      <xdr:col>13</xdr:col>
      <xdr:colOff>1390650</xdr:colOff>
      <xdr:row>32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296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32</xdr:row>
      <xdr:rowOff>1743075</xdr:rowOff>
    </xdr:from>
    <xdr:to>
      <xdr:col>13</xdr:col>
      <xdr:colOff>1390650</xdr:colOff>
      <xdr:row>32</xdr:row>
      <xdr:rowOff>647700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4580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4580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1743075</xdr:rowOff>
    </xdr:from>
    <xdr:to>
      <xdr:col>13</xdr:col>
      <xdr:colOff>1390650</xdr:colOff>
      <xdr:row>33</xdr:row>
      <xdr:rowOff>647700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620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34</xdr:row>
      <xdr:rowOff>0</xdr:rowOff>
    </xdr:from>
    <xdr:to>
      <xdr:col>13</xdr:col>
      <xdr:colOff>1390650</xdr:colOff>
      <xdr:row>34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620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34</xdr:row>
      <xdr:rowOff>0</xdr:rowOff>
    </xdr:from>
    <xdr:to>
      <xdr:col>13</xdr:col>
      <xdr:colOff>1390650</xdr:colOff>
      <xdr:row>34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620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34</xdr:row>
      <xdr:rowOff>0</xdr:rowOff>
    </xdr:from>
    <xdr:to>
      <xdr:col>13</xdr:col>
      <xdr:colOff>1390650</xdr:colOff>
      <xdr:row>34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620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34</xdr:row>
      <xdr:rowOff>0</xdr:rowOff>
    </xdr:from>
    <xdr:to>
      <xdr:col>13</xdr:col>
      <xdr:colOff>1390650</xdr:colOff>
      <xdr:row>34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620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34</xdr:row>
      <xdr:rowOff>0</xdr:rowOff>
    </xdr:from>
    <xdr:to>
      <xdr:col>13</xdr:col>
      <xdr:colOff>1390650</xdr:colOff>
      <xdr:row>34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620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39"/>
  <sheetViews>
    <sheetView tabSelected="1" zoomScaleNormal="130" workbookViewId="0">
      <selection activeCell="H8" sqref="H8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20" customWidth="1"/>
    <col min="4" max="4" width="8.85546875" style="23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24.75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28.5" customHeight="1">
      <c r="A2" s="33" t="s">
        <v>16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ht="51">
      <c r="A3" s="34" t="s">
        <v>1</v>
      </c>
      <c r="B3" s="35" t="s">
        <v>11</v>
      </c>
      <c r="C3" s="34" t="s">
        <v>7</v>
      </c>
      <c r="D3" s="32" t="s">
        <v>6</v>
      </c>
      <c r="E3" s="27" t="s">
        <v>2</v>
      </c>
      <c r="F3" s="27"/>
      <c r="G3" s="27"/>
      <c r="H3" s="27"/>
      <c r="I3" s="27"/>
      <c r="J3" s="27"/>
      <c r="K3" s="27" t="s">
        <v>3</v>
      </c>
      <c r="L3" s="27"/>
      <c r="M3" s="27"/>
      <c r="N3" s="9" t="s">
        <v>4</v>
      </c>
    </row>
    <row r="4" spans="1:14" ht="45.75" customHeight="1">
      <c r="A4" s="34"/>
      <c r="B4" s="35"/>
      <c r="C4" s="34"/>
      <c r="D4" s="32"/>
      <c r="E4" s="9" t="s">
        <v>14</v>
      </c>
      <c r="F4" s="9" t="s">
        <v>15</v>
      </c>
      <c r="G4" s="9" t="s">
        <v>14</v>
      </c>
      <c r="H4" s="9" t="s">
        <v>15</v>
      </c>
      <c r="I4" s="9" t="s">
        <v>14</v>
      </c>
      <c r="J4" s="9" t="s">
        <v>15</v>
      </c>
      <c r="K4" s="27" t="s">
        <v>8</v>
      </c>
      <c r="L4" s="27" t="s">
        <v>5</v>
      </c>
      <c r="M4" s="27" t="s">
        <v>9</v>
      </c>
      <c r="N4" s="28" t="s">
        <v>13</v>
      </c>
    </row>
    <row r="5" spans="1:14" ht="29.25" customHeight="1">
      <c r="A5" s="34"/>
      <c r="B5" s="35"/>
      <c r="C5" s="34"/>
      <c r="D5" s="32"/>
      <c r="E5" s="29" t="s">
        <v>43</v>
      </c>
      <c r="F5" s="29"/>
      <c r="G5" s="29" t="s">
        <v>44</v>
      </c>
      <c r="H5" s="29"/>
      <c r="I5" s="29" t="s">
        <v>46</v>
      </c>
      <c r="J5" s="29"/>
      <c r="K5" s="27"/>
      <c r="L5" s="27"/>
      <c r="M5" s="27"/>
      <c r="N5" s="28"/>
    </row>
    <row r="6" spans="1:14">
      <c r="A6" s="10">
        <v>1</v>
      </c>
      <c r="B6" s="18" t="s">
        <v>17</v>
      </c>
      <c r="C6" s="19" t="s">
        <v>12</v>
      </c>
      <c r="D6" s="21">
        <v>80</v>
      </c>
      <c r="E6" s="24">
        <v>19200</v>
      </c>
      <c r="F6" s="11">
        <f>D6*E6</f>
        <v>1536000</v>
      </c>
      <c r="G6" s="26">
        <v>19750</v>
      </c>
      <c r="H6" s="11">
        <f t="shared" ref="H6:H34" si="0">G6*D6</f>
        <v>1580000</v>
      </c>
      <c r="I6" s="26">
        <v>19580</v>
      </c>
      <c r="J6" s="11">
        <f t="shared" ref="J6:J34" si="1">I6*D6</f>
        <v>1566400</v>
      </c>
      <c r="K6" s="11">
        <f>(E6+G6+I6)/3</f>
        <v>19510</v>
      </c>
      <c r="L6" s="8">
        <f>STDEV(E6,G6,I6)</f>
        <v>281.60255680657446</v>
      </c>
      <c r="M6" s="12">
        <f>L6/K6</f>
        <v>1.4433754833755738E-2</v>
      </c>
      <c r="N6" s="13">
        <f>ROUND(K6,2)*D6</f>
        <v>1560800</v>
      </c>
    </row>
    <row r="7" spans="1:14">
      <c r="A7" s="10">
        <v>2</v>
      </c>
      <c r="B7" s="18" t="s">
        <v>18</v>
      </c>
      <c r="C7" s="19" t="s">
        <v>12</v>
      </c>
      <c r="D7" s="21">
        <v>45</v>
      </c>
      <c r="E7" s="24">
        <v>12500</v>
      </c>
      <c r="F7" s="11">
        <f t="shared" ref="F7:F31" si="2">D7*E7</f>
        <v>562500</v>
      </c>
      <c r="G7" s="26">
        <v>12550</v>
      </c>
      <c r="H7" s="11">
        <f t="shared" si="0"/>
        <v>564750</v>
      </c>
      <c r="I7" s="26">
        <v>12700</v>
      </c>
      <c r="J7" s="11">
        <f t="shared" si="1"/>
        <v>571500</v>
      </c>
      <c r="K7" s="11">
        <f t="shared" ref="K7:K31" si="3">(E7+G7+I7)/3</f>
        <v>12583.333333333334</v>
      </c>
      <c r="L7" s="8">
        <f t="shared" ref="L7:L31" si="4">STDEV(E7,G7,I7)</f>
        <v>104.08329997335436</v>
      </c>
      <c r="M7" s="12">
        <f t="shared" ref="M7:M31" si="5">L7/K7</f>
        <v>8.27152052768379E-3</v>
      </c>
      <c r="N7" s="13">
        <f t="shared" ref="N7:N31" si="6">ROUND(K7,2)*D7</f>
        <v>566249.85</v>
      </c>
    </row>
    <row r="8" spans="1:14">
      <c r="A8" s="10">
        <v>3</v>
      </c>
      <c r="B8" s="18" t="s">
        <v>19</v>
      </c>
      <c r="C8" s="19" t="s">
        <v>12</v>
      </c>
      <c r="D8" s="21">
        <v>150</v>
      </c>
      <c r="E8" s="24">
        <v>5100</v>
      </c>
      <c r="F8" s="11">
        <f t="shared" si="2"/>
        <v>765000</v>
      </c>
      <c r="G8" s="26">
        <v>5500</v>
      </c>
      <c r="H8" s="11">
        <f t="shared" si="0"/>
        <v>825000</v>
      </c>
      <c r="I8" s="26">
        <v>5300</v>
      </c>
      <c r="J8" s="11">
        <f t="shared" si="1"/>
        <v>795000</v>
      </c>
      <c r="K8" s="11">
        <f t="shared" si="3"/>
        <v>5300</v>
      </c>
      <c r="L8" s="8">
        <f t="shared" si="4"/>
        <v>200</v>
      </c>
      <c r="M8" s="12">
        <f t="shared" si="5"/>
        <v>3.7735849056603772E-2</v>
      </c>
      <c r="N8" s="13">
        <f t="shared" si="6"/>
        <v>795000</v>
      </c>
    </row>
    <row r="9" spans="1:14">
      <c r="A9" s="10">
        <v>4</v>
      </c>
      <c r="B9" s="18" t="s">
        <v>20</v>
      </c>
      <c r="C9" s="19" t="s">
        <v>12</v>
      </c>
      <c r="D9" s="21">
        <v>19</v>
      </c>
      <c r="E9" s="24">
        <v>28500</v>
      </c>
      <c r="F9" s="11">
        <f t="shared" si="2"/>
        <v>541500</v>
      </c>
      <c r="G9" s="26">
        <v>28800</v>
      </c>
      <c r="H9" s="11">
        <f t="shared" si="0"/>
        <v>547200</v>
      </c>
      <c r="I9" s="26">
        <v>28650</v>
      </c>
      <c r="J9" s="11">
        <f t="shared" si="1"/>
        <v>544350</v>
      </c>
      <c r="K9" s="11">
        <f t="shared" si="3"/>
        <v>28650</v>
      </c>
      <c r="L9" s="8">
        <f t="shared" si="4"/>
        <v>150</v>
      </c>
      <c r="M9" s="12">
        <f t="shared" si="5"/>
        <v>5.235602094240838E-3</v>
      </c>
      <c r="N9" s="13">
        <f t="shared" si="6"/>
        <v>544350</v>
      </c>
    </row>
    <row r="10" spans="1:14">
      <c r="A10" s="10">
        <v>5</v>
      </c>
      <c r="B10" s="18" t="s">
        <v>20</v>
      </c>
      <c r="C10" s="19" t="s">
        <v>12</v>
      </c>
      <c r="D10" s="21">
        <v>25</v>
      </c>
      <c r="E10" s="24">
        <v>29730</v>
      </c>
      <c r="F10" s="11">
        <f t="shared" si="2"/>
        <v>743250</v>
      </c>
      <c r="G10" s="26">
        <v>30520</v>
      </c>
      <c r="H10" s="11">
        <f t="shared" si="0"/>
        <v>763000</v>
      </c>
      <c r="I10" s="26">
        <v>30000</v>
      </c>
      <c r="J10" s="11">
        <f t="shared" si="1"/>
        <v>750000</v>
      </c>
      <c r="K10" s="11">
        <f t="shared" si="3"/>
        <v>30083.333333333332</v>
      </c>
      <c r="L10" s="8">
        <f t="shared" si="4"/>
        <v>401.53870714198132</v>
      </c>
      <c r="M10" s="12">
        <f t="shared" si="5"/>
        <v>1.3347547051811013E-2</v>
      </c>
      <c r="N10" s="13">
        <f t="shared" si="6"/>
        <v>752083.25</v>
      </c>
    </row>
    <row r="11" spans="1:14">
      <c r="A11" s="10">
        <v>6</v>
      </c>
      <c r="B11" s="18" t="s">
        <v>21</v>
      </c>
      <c r="C11" s="19" t="s">
        <v>12</v>
      </c>
      <c r="D11" s="21">
        <v>30</v>
      </c>
      <c r="E11" s="24">
        <v>16250</v>
      </c>
      <c r="F11" s="11">
        <f t="shared" si="2"/>
        <v>487500</v>
      </c>
      <c r="G11" s="26">
        <v>16590</v>
      </c>
      <c r="H11" s="11">
        <f t="shared" si="0"/>
        <v>497700</v>
      </c>
      <c r="I11" s="26">
        <v>16500</v>
      </c>
      <c r="J11" s="11">
        <f t="shared" si="1"/>
        <v>495000</v>
      </c>
      <c r="K11" s="11">
        <f t="shared" si="3"/>
        <v>16446.666666666668</v>
      </c>
      <c r="L11" s="8">
        <f t="shared" si="4"/>
        <v>176.16280348959444</v>
      </c>
      <c r="M11" s="12">
        <f t="shared" si="5"/>
        <v>1.071115546146703E-2</v>
      </c>
      <c r="N11" s="13">
        <f t="shared" si="6"/>
        <v>493400.1</v>
      </c>
    </row>
    <row r="12" spans="1:14">
      <c r="A12" s="10">
        <v>7</v>
      </c>
      <c r="B12" s="18" t="s">
        <v>22</v>
      </c>
      <c r="C12" s="19" t="s">
        <v>12</v>
      </c>
      <c r="D12" s="21">
        <v>10</v>
      </c>
      <c r="E12" s="24">
        <v>10500</v>
      </c>
      <c r="F12" s="11">
        <f t="shared" si="2"/>
        <v>105000</v>
      </c>
      <c r="G12" s="26">
        <v>11000</v>
      </c>
      <c r="H12" s="11">
        <f t="shared" si="0"/>
        <v>110000</v>
      </c>
      <c r="I12" s="26">
        <v>10990</v>
      </c>
      <c r="J12" s="11">
        <f t="shared" si="1"/>
        <v>109900</v>
      </c>
      <c r="K12" s="11">
        <f t="shared" si="3"/>
        <v>10830</v>
      </c>
      <c r="L12" s="8">
        <f t="shared" si="4"/>
        <v>285.83211855912901</v>
      </c>
      <c r="M12" s="12">
        <f t="shared" si="5"/>
        <v>2.6392624059014682E-2</v>
      </c>
      <c r="N12" s="13">
        <f t="shared" si="6"/>
        <v>108300</v>
      </c>
    </row>
    <row r="13" spans="1:14">
      <c r="A13" s="10">
        <v>8</v>
      </c>
      <c r="B13" s="18" t="s">
        <v>23</v>
      </c>
      <c r="C13" s="19" t="s">
        <v>12</v>
      </c>
      <c r="D13" s="21">
        <v>40</v>
      </c>
      <c r="E13" s="24">
        <v>29500</v>
      </c>
      <c r="F13" s="11">
        <f t="shared" si="2"/>
        <v>1180000</v>
      </c>
      <c r="G13" s="26">
        <v>30000</v>
      </c>
      <c r="H13" s="11">
        <f t="shared" si="0"/>
        <v>1200000</v>
      </c>
      <c r="I13" s="26">
        <v>29620</v>
      </c>
      <c r="J13" s="11">
        <f t="shared" si="1"/>
        <v>1184800</v>
      </c>
      <c r="K13" s="11">
        <f t="shared" si="3"/>
        <v>29706.666666666668</v>
      </c>
      <c r="L13" s="8">
        <f t="shared" si="4"/>
        <v>261.02362600587298</v>
      </c>
      <c r="M13" s="12">
        <f t="shared" si="5"/>
        <v>8.7867019526213976E-3</v>
      </c>
      <c r="N13" s="13">
        <f t="shared" si="6"/>
        <v>1188266.7999999998</v>
      </c>
    </row>
    <row r="14" spans="1:14">
      <c r="A14" s="10">
        <v>9</v>
      </c>
      <c r="B14" s="18" t="s">
        <v>24</v>
      </c>
      <c r="C14" s="19" t="s">
        <v>12</v>
      </c>
      <c r="D14" s="21">
        <v>15</v>
      </c>
      <c r="E14" s="24">
        <v>5500</v>
      </c>
      <c r="F14" s="11">
        <f t="shared" si="2"/>
        <v>82500</v>
      </c>
      <c r="G14" s="26">
        <v>5850</v>
      </c>
      <c r="H14" s="11">
        <f t="shared" si="0"/>
        <v>87750</v>
      </c>
      <c r="I14" s="26">
        <v>5800</v>
      </c>
      <c r="J14" s="11">
        <f t="shared" si="1"/>
        <v>87000</v>
      </c>
      <c r="K14" s="11">
        <f t="shared" si="3"/>
        <v>5716.666666666667</v>
      </c>
      <c r="L14" s="8">
        <f t="shared" si="4"/>
        <v>189.29694486001569</v>
      </c>
      <c r="M14" s="12">
        <f t="shared" si="5"/>
        <v>3.3113168197087289E-2</v>
      </c>
      <c r="N14" s="13">
        <f t="shared" si="6"/>
        <v>85750.05</v>
      </c>
    </row>
    <row r="15" spans="1:14">
      <c r="A15" s="10">
        <v>10</v>
      </c>
      <c r="B15" s="18" t="s">
        <v>25</v>
      </c>
      <c r="C15" s="19" t="s">
        <v>12</v>
      </c>
      <c r="D15" s="21">
        <v>25</v>
      </c>
      <c r="E15" s="24">
        <v>29200</v>
      </c>
      <c r="F15" s="11">
        <f t="shared" si="2"/>
        <v>730000</v>
      </c>
      <c r="G15" s="26">
        <v>30000</v>
      </c>
      <c r="H15" s="11">
        <f t="shared" si="0"/>
        <v>750000</v>
      </c>
      <c r="I15" s="26">
        <v>29500</v>
      </c>
      <c r="J15" s="11">
        <f t="shared" si="1"/>
        <v>737500</v>
      </c>
      <c r="K15" s="11">
        <f t="shared" si="3"/>
        <v>29566.666666666668</v>
      </c>
      <c r="L15" s="8">
        <f t="shared" si="4"/>
        <v>404.14518843263971</v>
      </c>
      <c r="M15" s="12">
        <f t="shared" si="5"/>
        <v>1.3668946621171579E-2</v>
      </c>
      <c r="N15" s="13">
        <f t="shared" si="6"/>
        <v>739166.75</v>
      </c>
    </row>
    <row r="16" spans="1:14">
      <c r="A16" s="10">
        <v>11</v>
      </c>
      <c r="B16" s="18" t="s">
        <v>25</v>
      </c>
      <c r="C16" s="19" t="s">
        <v>12</v>
      </c>
      <c r="D16" s="21">
        <v>15</v>
      </c>
      <c r="E16" s="24">
        <v>31500</v>
      </c>
      <c r="F16" s="11">
        <f t="shared" si="2"/>
        <v>472500</v>
      </c>
      <c r="G16" s="26">
        <v>31800</v>
      </c>
      <c r="H16" s="11">
        <f t="shared" si="0"/>
        <v>477000</v>
      </c>
      <c r="I16" s="26">
        <v>31700</v>
      </c>
      <c r="J16" s="11">
        <f t="shared" si="1"/>
        <v>475500</v>
      </c>
      <c r="K16" s="11">
        <f t="shared" si="3"/>
        <v>31666.666666666668</v>
      </c>
      <c r="L16" s="8">
        <f t="shared" si="4"/>
        <v>152.75252316493453</v>
      </c>
      <c r="M16" s="12">
        <f t="shared" si="5"/>
        <v>4.8237638894189847E-3</v>
      </c>
      <c r="N16" s="13">
        <f t="shared" si="6"/>
        <v>475000.05</v>
      </c>
    </row>
    <row r="17" spans="1:14">
      <c r="A17" s="10">
        <v>12</v>
      </c>
      <c r="B17" s="18" t="s">
        <v>26</v>
      </c>
      <c r="C17" s="19" t="s">
        <v>12</v>
      </c>
      <c r="D17" s="21">
        <v>4</v>
      </c>
      <c r="E17" s="24">
        <v>11500</v>
      </c>
      <c r="F17" s="11">
        <f t="shared" si="2"/>
        <v>46000</v>
      </c>
      <c r="G17" s="26">
        <v>11600</v>
      </c>
      <c r="H17" s="11">
        <f t="shared" si="0"/>
        <v>46400</v>
      </c>
      <c r="I17" s="26">
        <v>11550</v>
      </c>
      <c r="J17" s="11">
        <f t="shared" si="1"/>
        <v>46200</v>
      </c>
      <c r="K17" s="11">
        <f t="shared" si="3"/>
        <v>11550</v>
      </c>
      <c r="L17" s="8">
        <f t="shared" si="4"/>
        <v>50</v>
      </c>
      <c r="M17" s="12">
        <f t="shared" si="5"/>
        <v>4.329004329004329E-3</v>
      </c>
      <c r="N17" s="13">
        <f t="shared" si="6"/>
        <v>46200</v>
      </c>
    </row>
    <row r="18" spans="1:14">
      <c r="A18" s="10">
        <v>13</v>
      </c>
      <c r="B18" s="18" t="s">
        <v>27</v>
      </c>
      <c r="C18" s="19" t="s">
        <v>12</v>
      </c>
      <c r="D18" s="21">
        <v>3</v>
      </c>
      <c r="E18" s="24">
        <v>25800</v>
      </c>
      <c r="F18" s="11">
        <f t="shared" si="2"/>
        <v>77400</v>
      </c>
      <c r="G18" s="26">
        <v>26100</v>
      </c>
      <c r="H18" s="11">
        <f t="shared" si="0"/>
        <v>78300</v>
      </c>
      <c r="I18" s="26">
        <v>26000</v>
      </c>
      <c r="J18" s="11">
        <f t="shared" si="1"/>
        <v>78000</v>
      </c>
      <c r="K18" s="11">
        <f t="shared" si="3"/>
        <v>25966.666666666668</v>
      </c>
      <c r="L18" s="8">
        <f t="shared" si="4"/>
        <v>152.75252316532473</v>
      </c>
      <c r="M18" s="12">
        <f t="shared" si="5"/>
        <v>5.8826388895503743E-3</v>
      </c>
      <c r="N18" s="13">
        <f t="shared" si="6"/>
        <v>77900.009999999995</v>
      </c>
    </row>
    <row r="19" spans="1:14">
      <c r="A19" s="10">
        <v>14</v>
      </c>
      <c r="B19" s="18" t="s">
        <v>23</v>
      </c>
      <c r="C19" s="19" t="s">
        <v>12</v>
      </c>
      <c r="D19" s="21">
        <v>10</v>
      </c>
      <c r="E19" s="24">
        <v>24100</v>
      </c>
      <c r="F19" s="11">
        <f t="shared" si="2"/>
        <v>241000</v>
      </c>
      <c r="G19" s="26">
        <v>24650</v>
      </c>
      <c r="H19" s="11">
        <f t="shared" si="0"/>
        <v>246500</v>
      </c>
      <c r="I19" s="26">
        <v>24500</v>
      </c>
      <c r="J19" s="11">
        <f t="shared" si="1"/>
        <v>245000</v>
      </c>
      <c r="K19" s="11">
        <f t="shared" si="3"/>
        <v>24416.666666666668</v>
      </c>
      <c r="L19" s="8">
        <f t="shared" si="4"/>
        <v>284.31203515393622</v>
      </c>
      <c r="M19" s="12">
        <f t="shared" si="5"/>
        <v>1.1644178914154384E-2</v>
      </c>
      <c r="N19" s="13">
        <f t="shared" si="6"/>
        <v>244166.69999999998</v>
      </c>
    </row>
    <row r="20" spans="1:14">
      <c r="A20" s="10">
        <v>15</v>
      </c>
      <c r="B20" s="18" t="s">
        <v>28</v>
      </c>
      <c r="C20" s="19" t="s">
        <v>12</v>
      </c>
      <c r="D20" s="21">
        <v>35</v>
      </c>
      <c r="E20" s="24">
        <v>6500</v>
      </c>
      <c r="F20" s="11">
        <f t="shared" si="2"/>
        <v>227500</v>
      </c>
      <c r="G20" s="26">
        <v>6910</v>
      </c>
      <c r="H20" s="11">
        <f t="shared" si="0"/>
        <v>241850</v>
      </c>
      <c r="I20" s="26">
        <v>6600</v>
      </c>
      <c r="J20" s="11">
        <f t="shared" si="1"/>
        <v>231000</v>
      </c>
      <c r="K20" s="11">
        <f t="shared" si="3"/>
        <v>6670</v>
      </c>
      <c r="L20" s="8">
        <f t="shared" si="4"/>
        <v>213.77558326431949</v>
      </c>
      <c r="M20" s="12">
        <f t="shared" si="5"/>
        <v>3.2050312333481185E-2</v>
      </c>
      <c r="N20" s="13">
        <f t="shared" si="6"/>
        <v>233450</v>
      </c>
    </row>
    <row r="21" spans="1:14">
      <c r="A21" s="10">
        <v>16</v>
      </c>
      <c r="B21" s="18" t="s">
        <v>29</v>
      </c>
      <c r="C21" s="19" t="s">
        <v>12</v>
      </c>
      <c r="D21" s="21">
        <v>4</v>
      </c>
      <c r="E21" s="24">
        <v>87500</v>
      </c>
      <c r="F21" s="11">
        <f t="shared" si="2"/>
        <v>350000</v>
      </c>
      <c r="G21" s="26">
        <v>87700</v>
      </c>
      <c r="H21" s="11">
        <f t="shared" si="0"/>
        <v>350800</v>
      </c>
      <c r="I21" s="26">
        <v>87580</v>
      </c>
      <c r="J21" s="11">
        <f t="shared" si="1"/>
        <v>350320</v>
      </c>
      <c r="K21" s="11">
        <f t="shared" si="3"/>
        <v>87593.333333333328</v>
      </c>
      <c r="L21" s="8">
        <f t="shared" si="4"/>
        <v>100.66445914010126</v>
      </c>
      <c r="M21" s="12">
        <f t="shared" si="5"/>
        <v>1.1492251214715876E-3</v>
      </c>
      <c r="N21" s="13">
        <f t="shared" si="6"/>
        <v>350373.32</v>
      </c>
    </row>
    <row r="22" spans="1:14" ht="25.5">
      <c r="A22" s="10">
        <v>17</v>
      </c>
      <c r="B22" s="18" t="s">
        <v>30</v>
      </c>
      <c r="C22" s="19" t="s">
        <v>12</v>
      </c>
      <c r="D22" s="21">
        <v>1</v>
      </c>
      <c r="E22" s="24">
        <v>170000</v>
      </c>
      <c r="F22" s="11">
        <f t="shared" si="2"/>
        <v>170000</v>
      </c>
      <c r="G22" s="26">
        <v>170150</v>
      </c>
      <c r="H22" s="11">
        <f t="shared" si="0"/>
        <v>170150</v>
      </c>
      <c r="I22" s="26">
        <v>170100</v>
      </c>
      <c r="J22" s="11">
        <f t="shared" si="1"/>
        <v>170100</v>
      </c>
      <c r="K22" s="11">
        <f t="shared" si="3"/>
        <v>170083.33333333334</v>
      </c>
      <c r="L22" s="8">
        <f t="shared" si="4"/>
        <v>76.376261599246035</v>
      </c>
      <c r="M22" s="12">
        <f t="shared" si="5"/>
        <v>4.4905200352324959E-4</v>
      </c>
      <c r="N22" s="13">
        <f t="shared" si="6"/>
        <v>170083.33</v>
      </c>
    </row>
    <row r="23" spans="1:14" ht="25.5">
      <c r="A23" s="10">
        <v>18</v>
      </c>
      <c r="B23" s="18" t="s">
        <v>31</v>
      </c>
      <c r="C23" s="19" t="s">
        <v>12</v>
      </c>
      <c r="D23" s="21">
        <v>1</v>
      </c>
      <c r="E23" s="24">
        <v>73500</v>
      </c>
      <c r="F23" s="11">
        <f t="shared" si="2"/>
        <v>73500</v>
      </c>
      <c r="G23" s="26">
        <v>74000</v>
      </c>
      <c r="H23" s="11">
        <f t="shared" si="0"/>
        <v>74000</v>
      </c>
      <c r="I23" s="26">
        <v>73900</v>
      </c>
      <c r="J23" s="11">
        <f t="shared" si="1"/>
        <v>73900</v>
      </c>
      <c r="K23" s="11">
        <f t="shared" si="3"/>
        <v>73800</v>
      </c>
      <c r="L23" s="8">
        <f t="shared" si="4"/>
        <v>264.57513110645908</v>
      </c>
      <c r="M23" s="12">
        <f t="shared" si="5"/>
        <v>3.5850288767812883E-3</v>
      </c>
      <c r="N23" s="13">
        <f t="shared" si="6"/>
        <v>73800</v>
      </c>
    </row>
    <row r="24" spans="1:14" ht="25.5">
      <c r="A24" s="10">
        <v>19</v>
      </c>
      <c r="B24" s="18" t="s">
        <v>32</v>
      </c>
      <c r="C24" s="19" t="s">
        <v>12</v>
      </c>
      <c r="D24" s="21">
        <v>39</v>
      </c>
      <c r="E24" s="24">
        <v>25910</v>
      </c>
      <c r="F24" s="11">
        <f t="shared" si="2"/>
        <v>1010490</v>
      </c>
      <c r="G24" s="26">
        <v>26500</v>
      </c>
      <c r="H24" s="11">
        <f t="shared" si="0"/>
        <v>1033500</v>
      </c>
      <c r="I24" s="26">
        <v>26110</v>
      </c>
      <c r="J24" s="11">
        <f t="shared" si="1"/>
        <v>1018290</v>
      </c>
      <c r="K24" s="11">
        <f t="shared" si="3"/>
        <v>26173.333333333332</v>
      </c>
      <c r="L24" s="8">
        <f t="shared" si="4"/>
        <v>300.05555041254121</v>
      </c>
      <c r="M24" s="12">
        <f t="shared" si="5"/>
        <v>1.146417029085104E-2</v>
      </c>
      <c r="N24" s="13">
        <f t="shared" si="6"/>
        <v>1020759.8700000001</v>
      </c>
    </row>
    <row r="25" spans="1:14">
      <c r="A25" s="10">
        <v>20</v>
      </c>
      <c r="B25" s="18" t="s">
        <v>33</v>
      </c>
      <c r="C25" s="19" t="s">
        <v>12</v>
      </c>
      <c r="D25" s="21">
        <v>5</v>
      </c>
      <c r="E25" s="24">
        <v>7900</v>
      </c>
      <c r="F25" s="11">
        <f t="shared" si="2"/>
        <v>39500</v>
      </c>
      <c r="G25" s="26">
        <v>8300</v>
      </c>
      <c r="H25" s="11">
        <f t="shared" si="0"/>
        <v>41500</v>
      </c>
      <c r="I25" s="26">
        <v>8270</v>
      </c>
      <c r="J25" s="11">
        <f t="shared" si="1"/>
        <v>41350</v>
      </c>
      <c r="K25" s="11">
        <f t="shared" si="3"/>
        <v>8156.666666666667</v>
      </c>
      <c r="L25" s="8">
        <f t="shared" si="4"/>
        <v>222.78539748674814</v>
      </c>
      <c r="M25" s="12">
        <f t="shared" si="5"/>
        <v>2.7313289434419467E-2</v>
      </c>
      <c r="N25" s="13">
        <f t="shared" si="6"/>
        <v>40783.35</v>
      </c>
    </row>
    <row r="26" spans="1:14">
      <c r="A26" s="10">
        <v>21</v>
      </c>
      <c r="B26" s="18" t="s">
        <v>34</v>
      </c>
      <c r="C26" s="19" t="s">
        <v>12</v>
      </c>
      <c r="D26" s="21">
        <v>6</v>
      </c>
      <c r="E26" s="24">
        <v>29300</v>
      </c>
      <c r="F26" s="11">
        <f t="shared" si="2"/>
        <v>175800</v>
      </c>
      <c r="G26" s="26">
        <v>29900</v>
      </c>
      <c r="H26" s="11">
        <f t="shared" si="0"/>
        <v>179400</v>
      </c>
      <c r="I26" s="26">
        <v>29500</v>
      </c>
      <c r="J26" s="11">
        <f t="shared" si="1"/>
        <v>177000</v>
      </c>
      <c r="K26" s="11">
        <f t="shared" si="3"/>
        <v>29566.666666666668</v>
      </c>
      <c r="L26" s="8">
        <f t="shared" si="4"/>
        <v>305.50504633025929</v>
      </c>
      <c r="M26" s="12">
        <f t="shared" si="5"/>
        <v>1.0332752412522862E-2</v>
      </c>
      <c r="N26" s="13">
        <f t="shared" si="6"/>
        <v>177400.02</v>
      </c>
    </row>
    <row r="27" spans="1:14">
      <c r="A27" s="10">
        <v>22</v>
      </c>
      <c r="B27" s="18" t="s">
        <v>35</v>
      </c>
      <c r="C27" s="19" t="s">
        <v>12</v>
      </c>
      <c r="D27" s="21">
        <v>2</v>
      </c>
      <c r="E27" s="24">
        <v>10600</v>
      </c>
      <c r="F27" s="11">
        <f t="shared" si="2"/>
        <v>21200</v>
      </c>
      <c r="G27" s="26">
        <v>11000</v>
      </c>
      <c r="H27" s="11">
        <f t="shared" si="0"/>
        <v>22000</v>
      </c>
      <c r="I27" s="26">
        <v>10750</v>
      </c>
      <c r="J27" s="11">
        <f t="shared" si="1"/>
        <v>21500</v>
      </c>
      <c r="K27" s="11">
        <f t="shared" si="3"/>
        <v>10783.333333333334</v>
      </c>
      <c r="L27" s="8">
        <f t="shared" si="4"/>
        <v>202.07259421639361</v>
      </c>
      <c r="M27" s="12">
        <f t="shared" si="5"/>
        <v>1.8739344131350255E-2</v>
      </c>
      <c r="N27" s="13">
        <f t="shared" si="6"/>
        <v>21566.66</v>
      </c>
    </row>
    <row r="28" spans="1:14" ht="25.5">
      <c r="A28" s="10">
        <v>23</v>
      </c>
      <c r="B28" s="18" t="s">
        <v>36</v>
      </c>
      <c r="C28" s="19" t="s">
        <v>12</v>
      </c>
      <c r="D28" s="21">
        <v>5</v>
      </c>
      <c r="E28" s="24">
        <v>15100</v>
      </c>
      <c r="F28" s="11">
        <f t="shared" si="2"/>
        <v>75500</v>
      </c>
      <c r="G28" s="26">
        <v>15500</v>
      </c>
      <c r="H28" s="11">
        <f t="shared" si="0"/>
        <v>77500</v>
      </c>
      <c r="I28" s="26">
        <v>15300</v>
      </c>
      <c r="J28" s="11">
        <f t="shared" si="1"/>
        <v>76500</v>
      </c>
      <c r="K28" s="11">
        <f t="shared" si="3"/>
        <v>15300</v>
      </c>
      <c r="L28" s="8">
        <f t="shared" si="4"/>
        <v>200</v>
      </c>
      <c r="M28" s="12">
        <f t="shared" si="5"/>
        <v>1.3071895424836602E-2</v>
      </c>
      <c r="N28" s="13">
        <f t="shared" si="6"/>
        <v>76500</v>
      </c>
    </row>
    <row r="29" spans="1:14">
      <c r="A29" s="10">
        <v>24</v>
      </c>
      <c r="B29" s="18" t="s">
        <v>37</v>
      </c>
      <c r="C29" s="19" t="s">
        <v>12</v>
      </c>
      <c r="D29" s="21">
        <v>50</v>
      </c>
      <c r="E29" s="24">
        <v>29900</v>
      </c>
      <c r="F29" s="11">
        <f t="shared" si="2"/>
        <v>1495000</v>
      </c>
      <c r="G29" s="26">
        <v>30800</v>
      </c>
      <c r="H29" s="11">
        <f t="shared" si="0"/>
        <v>1540000</v>
      </c>
      <c r="I29" s="26">
        <v>30000</v>
      </c>
      <c r="J29" s="11">
        <f t="shared" si="1"/>
        <v>1500000</v>
      </c>
      <c r="K29" s="11">
        <f t="shared" si="3"/>
        <v>30233.333333333332</v>
      </c>
      <c r="L29" s="8">
        <f t="shared" si="4"/>
        <v>493.28828623154419</v>
      </c>
      <c r="M29" s="12">
        <f t="shared" si="5"/>
        <v>1.6316040338419324E-2</v>
      </c>
      <c r="N29" s="13">
        <f t="shared" si="6"/>
        <v>1511666.5</v>
      </c>
    </row>
    <row r="30" spans="1:14">
      <c r="A30" s="10">
        <v>25</v>
      </c>
      <c r="B30" s="18" t="s">
        <v>38</v>
      </c>
      <c r="C30" s="19" t="s">
        <v>12</v>
      </c>
      <c r="D30" s="21">
        <v>1</v>
      </c>
      <c r="E30" s="24">
        <v>110750</v>
      </c>
      <c r="F30" s="11">
        <f t="shared" si="2"/>
        <v>110750</v>
      </c>
      <c r="G30" s="26">
        <v>110950</v>
      </c>
      <c r="H30" s="11">
        <f t="shared" si="0"/>
        <v>110950</v>
      </c>
      <c r="I30" s="26">
        <v>110800</v>
      </c>
      <c r="J30" s="11">
        <f t="shared" si="1"/>
        <v>110800</v>
      </c>
      <c r="K30" s="11">
        <f t="shared" si="3"/>
        <v>110833.33333333333</v>
      </c>
      <c r="L30" s="8">
        <f t="shared" si="4"/>
        <v>104.08329996719823</v>
      </c>
      <c r="M30" s="12">
        <f t="shared" si="5"/>
        <v>9.3909744331306677E-4</v>
      </c>
      <c r="N30" s="13">
        <f t="shared" si="6"/>
        <v>110833.33</v>
      </c>
    </row>
    <row r="31" spans="1:14" s="6" customFormat="1">
      <c r="A31" s="10">
        <v>26</v>
      </c>
      <c r="B31" s="18" t="s">
        <v>39</v>
      </c>
      <c r="C31" s="19" t="s">
        <v>12</v>
      </c>
      <c r="D31" s="21">
        <v>4</v>
      </c>
      <c r="E31" s="24">
        <v>32500</v>
      </c>
      <c r="F31" s="11">
        <f t="shared" si="2"/>
        <v>130000</v>
      </c>
      <c r="G31" s="26">
        <v>33000</v>
      </c>
      <c r="H31" s="11">
        <f t="shared" si="0"/>
        <v>132000</v>
      </c>
      <c r="I31" s="26">
        <v>32650</v>
      </c>
      <c r="J31" s="11">
        <f t="shared" si="1"/>
        <v>130600</v>
      </c>
      <c r="K31" s="11">
        <f t="shared" si="3"/>
        <v>32716.666666666668</v>
      </c>
      <c r="L31" s="8">
        <f t="shared" si="4"/>
        <v>256.58007197218933</v>
      </c>
      <c r="M31" s="12">
        <f t="shared" si="5"/>
        <v>7.8424881906935095E-3</v>
      </c>
      <c r="N31" s="13">
        <f t="shared" si="6"/>
        <v>130866.68</v>
      </c>
    </row>
    <row r="32" spans="1:14" s="6" customFormat="1">
      <c r="A32" s="10">
        <v>27</v>
      </c>
      <c r="B32" s="18" t="s">
        <v>40</v>
      </c>
      <c r="C32" s="19" t="s">
        <v>12</v>
      </c>
      <c r="D32" s="21">
        <v>22</v>
      </c>
      <c r="E32" s="25">
        <v>58000</v>
      </c>
      <c r="F32" s="11">
        <f>D32*E32</f>
        <v>1276000</v>
      </c>
      <c r="G32" s="26">
        <v>60000</v>
      </c>
      <c r="H32" s="11">
        <f t="shared" si="0"/>
        <v>1320000</v>
      </c>
      <c r="I32" s="26">
        <v>59600</v>
      </c>
      <c r="J32" s="11">
        <f t="shared" si="1"/>
        <v>1311200</v>
      </c>
      <c r="K32" s="11">
        <f>(E32+G32+I32)/3</f>
        <v>59200</v>
      </c>
      <c r="L32" s="8">
        <f>STDEV(E32,G32,I32)</f>
        <v>1058.3005244258363</v>
      </c>
      <c r="M32" s="12">
        <f>L32/K32</f>
        <v>1.7876698047733723E-2</v>
      </c>
      <c r="N32" s="13">
        <f>ROUND(K32,2)*D32</f>
        <v>1302400</v>
      </c>
    </row>
    <row r="33" spans="1:14" s="6" customFormat="1">
      <c r="A33" s="10">
        <v>28</v>
      </c>
      <c r="B33" s="18" t="s">
        <v>41</v>
      </c>
      <c r="C33" s="19" t="s">
        <v>12</v>
      </c>
      <c r="D33" s="21">
        <v>6</v>
      </c>
      <c r="E33" s="25">
        <v>39000</v>
      </c>
      <c r="F33" s="11">
        <f>D33*E33</f>
        <v>234000</v>
      </c>
      <c r="G33" s="26">
        <v>40000</v>
      </c>
      <c r="H33" s="11">
        <f t="shared" si="0"/>
        <v>240000</v>
      </c>
      <c r="I33" s="26">
        <v>39350</v>
      </c>
      <c r="J33" s="11">
        <f t="shared" si="1"/>
        <v>236100</v>
      </c>
      <c r="K33" s="11">
        <f>(E33+G33+I33)/3</f>
        <v>39450</v>
      </c>
      <c r="L33" s="8">
        <f>STDEV(E33,G33,I33)</f>
        <v>507.44457825461097</v>
      </c>
      <c r="M33" s="12">
        <f>L33/K33</f>
        <v>1.2862980437379238E-2</v>
      </c>
      <c r="N33" s="13">
        <f>ROUND(K33,2)*D33</f>
        <v>236700</v>
      </c>
    </row>
    <row r="34" spans="1:14" s="6" customFormat="1">
      <c r="A34" s="10">
        <v>29</v>
      </c>
      <c r="B34" s="18" t="s">
        <v>42</v>
      </c>
      <c r="C34" s="19" t="s">
        <v>12</v>
      </c>
      <c r="D34" s="21">
        <v>15</v>
      </c>
      <c r="E34" s="24">
        <v>12600</v>
      </c>
      <c r="F34" s="11">
        <f>D34*E34</f>
        <v>189000</v>
      </c>
      <c r="G34" s="26">
        <v>12800</v>
      </c>
      <c r="H34" s="11">
        <f t="shared" si="0"/>
        <v>192000</v>
      </c>
      <c r="I34" s="26">
        <v>12810</v>
      </c>
      <c r="J34" s="11">
        <f t="shared" si="1"/>
        <v>192150</v>
      </c>
      <c r="K34" s="11">
        <f>(E34+G34+I34)/3</f>
        <v>12736.666666666666</v>
      </c>
      <c r="L34" s="8">
        <f>STDEV(E34,G34,I34)</f>
        <v>118.46237095948767</v>
      </c>
      <c r="M34" s="12">
        <f>L34/K34</f>
        <v>9.3008927735792474E-3</v>
      </c>
      <c r="N34" s="13">
        <f>ROUND(K34,2)*D34</f>
        <v>191050.05</v>
      </c>
    </row>
    <row r="35" spans="1:14">
      <c r="A35" s="14"/>
      <c r="B35" s="17" t="s">
        <v>10</v>
      </c>
      <c r="C35" s="15"/>
      <c r="D35" s="22"/>
      <c r="E35" s="16"/>
      <c r="F35" s="16">
        <f>SUM(F6:F34)</f>
        <v>13148390</v>
      </c>
      <c r="G35" s="16"/>
      <c r="H35" s="16">
        <f>SUM(H6:H34)</f>
        <v>13499250</v>
      </c>
      <c r="I35" s="16"/>
      <c r="J35" s="16">
        <f>SUM(J6:J34)</f>
        <v>13326960</v>
      </c>
      <c r="K35" s="16"/>
      <c r="L35" s="16"/>
      <c r="M35" s="16"/>
      <c r="N35" s="16">
        <f>SUM(N6:N34)</f>
        <v>13324866.669999998</v>
      </c>
    </row>
    <row r="39" spans="1:14" ht="15.75">
      <c r="A39" s="7"/>
      <c r="B39" s="31" t="s">
        <v>45</v>
      </c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</sheetData>
  <mergeCells count="16">
    <mergeCell ref="A1:N1"/>
    <mergeCell ref="B39:N39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2022-09-29T08:27:17Z</cp:lastPrinted>
  <dcterms:created xsi:type="dcterms:W3CDTF">2018-12-14T15:08:00Z</dcterms:created>
  <dcterms:modified xsi:type="dcterms:W3CDTF">2022-11-08T08:53:48Z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